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CFJB" sheetId="1" r:id="rId1"/>
    <sheet name="Pesée" sheetId="2" state="hidden" r:id="rId2"/>
    <sheet name="Feuil1" sheetId="3" r:id="rId3"/>
  </sheets>
  <definedNames>
    <definedName name="_xlnm.Print_Area" localSheetId="0">'FCFJB'!$A$1:$N$19</definedName>
  </definedNames>
  <calcPr fullCalcOnLoad="1"/>
</workbook>
</file>

<file path=xl/comments2.xml><?xml version="1.0" encoding="utf-8"?>
<comments xmlns="http://schemas.openxmlformats.org/spreadsheetml/2006/main">
  <authors>
    <author>Pierre</author>
  </authors>
  <commentList>
    <comment ref="D21" authorId="0">
      <text>
        <r>
          <rPr>
            <b/>
            <sz val="8"/>
            <rFont val="Tahoma"/>
            <family val="0"/>
          </rPr>
          <t>Il est impossible d'atteindre le centrage limite AV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<sst xmlns="http://schemas.openxmlformats.org/spreadsheetml/2006/main" count="71" uniqueCount="67">
  <si>
    <t>Bras</t>
  </si>
  <si>
    <t>C m</t>
  </si>
  <si>
    <t>C %</t>
  </si>
  <si>
    <t>levier</t>
  </si>
  <si>
    <t>Mt</t>
  </si>
  <si>
    <t>Bagages</t>
  </si>
  <si>
    <t>kg</t>
  </si>
  <si>
    <t>&lt;--densité</t>
  </si>
  <si>
    <t>litres</t>
  </si>
  <si>
    <t>ref</t>
  </si>
  <si>
    <t>Limites de centrage</t>
  </si>
  <si>
    <t>Tracé</t>
  </si>
  <si>
    <t>FCFJB</t>
  </si>
  <si>
    <t>CVVC</t>
  </si>
  <si>
    <t xml:space="preserve"> </t>
  </si>
  <si>
    <t>*</t>
  </si>
  <si>
    <t>d</t>
  </si>
  <si>
    <t>X0</t>
  </si>
  <si>
    <t>Mv</t>
  </si>
  <si>
    <t>Ca</t>
  </si>
  <si>
    <t>Cr</t>
  </si>
  <si>
    <t>La</t>
  </si>
  <si>
    <t>Lr</t>
  </si>
  <si>
    <t>D1</t>
  </si>
  <si>
    <t>Pesée</t>
  </si>
  <si>
    <t>Référence</t>
  </si>
  <si>
    <t>D</t>
  </si>
  <si>
    <t>entre appuis</t>
  </si>
  <si>
    <t>entre appui AV et BA</t>
  </si>
  <si>
    <t>P1</t>
  </si>
  <si>
    <t>appui AV</t>
  </si>
  <si>
    <t>P2</t>
  </si>
  <si>
    <t>appui AR</t>
  </si>
  <si>
    <t>entre appui AR et CG</t>
  </si>
  <si>
    <t>Pm solo</t>
  </si>
  <si>
    <t>PM solo</t>
  </si>
  <si>
    <t>PM bi</t>
  </si>
  <si>
    <t>SF28A</t>
  </si>
  <si>
    <t>réservoir vide</t>
  </si>
  <si>
    <t>réservoir plein</t>
  </si>
  <si>
    <t>limites FdN</t>
  </si>
  <si>
    <t>calcul</t>
  </si>
  <si>
    <t>ma formule</t>
  </si>
  <si>
    <t>2 m avant BA</t>
  </si>
  <si>
    <t>2018 &gt; nouvelle roulette AR &gt; +0,75 kg &gt; 38,25</t>
  </si>
  <si>
    <t>%</t>
  </si>
  <si>
    <t>Cm</t>
  </si>
  <si>
    <t>SCHEIBE</t>
  </si>
  <si>
    <t>SF28 A</t>
  </si>
  <si>
    <t>F-CFJB</t>
  </si>
  <si>
    <t xml:space="preserve">   Corde -&gt;</t>
  </si>
  <si>
    <t>Pilote AV</t>
  </si>
  <si>
    <t>Pilote AR</t>
  </si>
  <si>
    <t>total -&gt;</t>
  </si>
  <si>
    <t>Carburant</t>
  </si>
  <si>
    <t>&lt;- 40 max</t>
  </si>
  <si>
    <t>seules les cellules jaunes peuvent être modifiées</t>
  </si>
  <si>
    <t>Pesée du 20/03/2019 -&gt;</t>
  </si>
  <si>
    <t>55 min -&gt;</t>
  </si>
  <si>
    <t>16,3 m</t>
  </si>
  <si>
    <t>10 kg max -&gt;</t>
  </si>
  <si>
    <t>Attention : MDV page 1,3 =&gt; Le plein du réservoir ne peut être fait que si la masse maximale n'est pas dépassée.</t>
  </si>
  <si>
    <t>HRU</t>
  </si>
  <si>
    <t>Attention : masse maximale =&gt; 610 kg.</t>
  </si>
  <si>
    <t>MMXENP</t>
  </si>
  <si>
    <t>MVE kg</t>
  </si>
  <si>
    <t>m à j 12/05/2021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</si>
</sst>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"/>
    <numFmt numFmtId="169" formatCode="0.0%"/>
    <numFmt numFmtId="170" formatCode="dd/mm/yy;@"/>
    <numFmt numFmtId="171" formatCode="0.0"/>
    <numFmt numFmtId="172" formatCode="0.0000"/>
    <numFmt numFmtId="173" formatCode="[$-40C]dddd\ d\ mmmm\ yyyy"/>
  </numFmts>
  <fonts count="5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i/>
      <sz val="10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8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8" fontId="5" fillId="0" borderId="0" xfId="0" applyNumberFormat="1" applyFont="1" applyFill="1" applyAlignment="1" applyProtection="1">
      <alignment horizontal="center" vertical="center"/>
      <protection hidden="1"/>
    </xf>
    <xf numFmtId="17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168" fontId="9" fillId="0" borderId="0" xfId="0" applyNumberFormat="1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9" fontId="9" fillId="0" borderId="0" xfId="0" applyNumberFormat="1" applyFont="1" applyAlignment="1" applyProtection="1">
      <alignment horizontal="center" vertical="center"/>
      <protection hidden="1"/>
    </xf>
    <xf numFmtId="168" fontId="9" fillId="0" borderId="0" xfId="0" applyNumberFormat="1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168" fontId="9" fillId="0" borderId="0" xfId="0" applyNumberFormat="1" applyFont="1" applyAlignment="1" applyProtection="1">
      <alignment vertical="center"/>
      <protection hidden="1"/>
    </xf>
    <xf numFmtId="168" fontId="9" fillId="0" borderId="14" xfId="0" applyNumberFormat="1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68" fontId="9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69" fontId="9" fillId="0" borderId="18" xfId="0" applyNumberFormat="1" applyFont="1" applyBorder="1" applyAlignment="1" applyProtection="1">
      <alignment horizontal="center" vertical="center"/>
      <protection hidden="1"/>
    </xf>
    <xf numFmtId="168" fontId="9" fillId="0" borderId="19" xfId="0" applyNumberFormat="1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168" fontId="9" fillId="0" borderId="19" xfId="0" applyNumberFormat="1" applyFont="1" applyBorder="1" applyAlignment="1" applyProtection="1">
      <alignment horizontal="center" vertical="center"/>
      <protection hidden="1"/>
    </xf>
    <xf numFmtId="169" fontId="9" fillId="0" borderId="20" xfId="0" applyNumberFormat="1" applyFont="1" applyBorder="1" applyAlignment="1" applyProtection="1">
      <alignment horizontal="center" vertical="center"/>
      <protection hidden="1"/>
    </xf>
    <xf numFmtId="168" fontId="9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69" fontId="9" fillId="0" borderId="23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1" fontId="9" fillId="0" borderId="0" xfId="0" applyNumberFormat="1" applyFont="1" applyAlignment="1" applyProtection="1">
      <alignment vertical="center"/>
      <protection hidden="1"/>
    </xf>
    <xf numFmtId="168" fontId="9" fillId="34" borderId="19" xfId="0" applyNumberFormat="1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center" vertical="center"/>
      <protection hidden="1"/>
    </xf>
    <xf numFmtId="168" fontId="9" fillId="34" borderId="21" xfId="0" applyNumberFormat="1" applyFont="1" applyFill="1" applyBorder="1" applyAlignment="1" applyProtection="1">
      <alignment horizontal="center" vertical="center"/>
      <protection hidden="1"/>
    </xf>
    <xf numFmtId="170" fontId="9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16" xfId="0" applyFont="1" applyBorder="1" applyAlignment="1" applyProtection="1">
      <alignment horizontal="centerContinuous" vertical="center"/>
      <protection hidden="1"/>
    </xf>
    <xf numFmtId="0" fontId="12" fillId="0" borderId="18" xfId="0" applyFont="1" applyBorder="1" applyAlignment="1" applyProtection="1">
      <alignment horizontal="centerContinuous" vertical="center"/>
      <protection hidden="1"/>
    </xf>
    <xf numFmtId="0" fontId="12" fillId="0" borderId="21" xfId="0" applyFont="1" applyBorder="1" applyAlignment="1" applyProtection="1">
      <alignment horizontal="centerContinuous" vertical="center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0" fontId="12" fillId="0" borderId="19" xfId="0" applyFont="1" applyBorder="1" applyAlignment="1" applyProtection="1">
      <alignment horizontal="centerContinuous" vertical="center"/>
      <protection hidden="1"/>
    </xf>
    <xf numFmtId="2" fontId="9" fillId="0" borderId="24" xfId="0" applyNumberFormat="1" applyFont="1" applyBorder="1" applyAlignment="1" applyProtection="1">
      <alignment horizontal="right" vertical="center"/>
      <protection hidden="1"/>
    </xf>
    <xf numFmtId="2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right" vertical="center"/>
      <protection hidden="1"/>
    </xf>
    <xf numFmtId="1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69" fontId="12" fillId="0" borderId="26" xfId="0" applyNumberFormat="1" applyFont="1" applyBorder="1" applyAlignment="1" applyProtection="1">
      <alignment horizontal="center" vertical="center"/>
      <protection hidden="1"/>
    </xf>
    <xf numFmtId="171" fontId="12" fillId="0" borderId="26" xfId="0" applyNumberFormat="1" applyFont="1" applyBorder="1" applyAlignment="1" applyProtection="1">
      <alignment horizontal="center" vertical="center"/>
      <protection hidden="1"/>
    </xf>
    <xf numFmtId="168" fontId="12" fillId="0" borderId="26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171" fontId="12" fillId="0" borderId="26" xfId="0" applyNumberFormat="1" applyFont="1" applyFill="1" applyBorder="1" applyAlignment="1" applyProtection="1">
      <alignment horizontal="center" vertical="center"/>
      <protection hidden="1"/>
    </xf>
    <xf numFmtId="172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14" fontId="5" fillId="0" borderId="0" xfId="0" applyNumberFormat="1" applyFont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2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FCFJB!$B$22:$B$41</c:f>
              <c:numCache/>
            </c:numRef>
          </c:xVal>
          <c:yVal>
            <c:numRef>
              <c:f>FCFJB!$C$22:$C$41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FCFJB!$G$22:$G$26</c:f>
              <c:numCache/>
            </c:numRef>
          </c:xVal>
          <c:yVal>
            <c:numRef>
              <c:f>FCFJB!$H$22:$H$26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FCFJB!$G$22</c:f>
              <c:numCache/>
            </c:numRef>
          </c:xVal>
          <c:yVal>
            <c:numRef>
              <c:f>FCFJB!$H$22</c:f>
              <c:numCache/>
            </c:numRef>
          </c:yVal>
          <c:smooth val="0"/>
        </c:ser>
        <c:ser>
          <c:idx val="3"/>
          <c:order val="3"/>
          <c:tx>
            <c:strRef>
              <c:f>FCFJB!$C$45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FCFJB!$B$46:$B$47</c:f>
              <c:numCache/>
            </c:numRef>
          </c:xVal>
          <c:yVal>
            <c:numRef>
              <c:f>FCFJB!$C$46:$C$47</c:f>
              <c:numCache/>
            </c:numRef>
          </c:yVal>
          <c:smooth val="0"/>
        </c:ser>
        <c:axId val="3248764"/>
        <c:axId val="29238877"/>
      </c:scatterChart>
      <c:valAx>
        <c:axId val="3248764"/>
        <c:scaling>
          <c:orientation val="minMax"/>
          <c:max val="2.5"/>
          <c:min val="2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F-CFJB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238877"/>
        <c:crosses val="autoZero"/>
        <c:crossBetween val="midCat"/>
        <c:dispUnits/>
        <c:majorUnit val="0.1"/>
      </c:valAx>
      <c:valAx>
        <c:axId val="29238877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At val="2.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0.067</cdr:y>
    </cdr:from>
    <cdr:to>
      <cdr:x>0.95225</cdr:x>
      <cdr:y>0.11625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610100" y="409575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13</xdr:col>
      <xdr:colOff>552450</xdr:colOff>
      <xdr:row>17</xdr:row>
      <xdr:rowOff>209550</xdr:rowOff>
    </xdr:to>
    <xdr:graphicFrame>
      <xdr:nvGraphicFramePr>
        <xdr:cNvPr id="1" name="Graphique 1"/>
        <xdr:cNvGraphicFramePr/>
      </xdr:nvGraphicFramePr>
      <xdr:xfrm>
        <a:off x="4210050" y="0"/>
        <a:ext cx="56007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0"/>
  <sheetViews>
    <sheetView showGridLines="0" tabSelected="1" zoomScalePageLayoutView="0" workbookViewId="0" topLeftCell="A1">
      <selection activeCell="B11" sqref="B11"/>
    </sheetView>
  </sheetViews>
  <sheetFormatPr defaultColWidth="11.00390625" defaultRowHeight="12.75"/>
  <cols>
    <col min="1" max="4" width="10.421875" style="20" customWidth="1"/>
    <col min="5" max="5" width="10.421875" style="15" customWidth="1"/>
    <col min="6" max="6" width="10.421875" style="20" customWidth="1"/>
    <col min="7" max="7" width="10.421875" style="16" customWidth="1"/>
    <col min="8" max="8" width="10.421875" style="17" customWidth="1"/>
    <col min="9" max="9" width="10.421875" style="23" customWidth="1"/>
    <col min="10" max="12" width="10.421875" style="20" customWidth="1"/>
    <col min="13" max="13" width="13.7109375" style="20" customWidth="1"/>
    <col min="14" max="14" width="8.8515625" style="20" customWidth="1"/>
    <col min="15" max="15" width="10.421875" style="20" customWidth="1"/>
    <col min="16" max="16" width="10.421875" style="17" customWidth="1"/>
    <col min="17" max="26" width="10.421875" style="20" customWidth="1"/>
    <col min="27" max="249" width="9.00390625" style="20" customWidth="1"/>
    <col min="250" max="252" width="11.00390625" style="20" bestFit="1" customWidth="1"/>
    <col min="253" max="16384" width="11.00390625" style="20" customWidth="1"/>
  </cols>
  <sheetData>
    <row r="1" spans="1:12" ht="27.75" customHeight="1">
      <c r="A1" s="57" t="s">
        <v>47</v>
      </c>
      <c r="B1" s="58"/>
      <c r="C1" s="61" t="s">
        <v>49</v>
      </c>
      <c r="D1" s="14"/>
      <c r="E1" s="62" t="s">
        <v>50</v>
      </c>
      <c r="F1" s="63">
        <v>1.09</v>
      </c>
      <c r="I1" s="18"/>
      <c r="J1" s="19"/>
      <c r="K1" s="19" t="s">
        <v>0</v>
      </c>
      <c r="L1" s="19"/>
    </row>
    <row r="2" spans="1:12" ht="27.75" customHeight="1">
      <c r="A2" s="59" t="s">
        <v>48</v>
      </c>
      <c r="B2" s="60"/>
      <c r="C2" s="20" t="s">
        <v>59</v>
      </c>
      <c r="D2" s="20" t="s">
        <v>65</v>
      </c>
      <c r="E2" s="15" t="s">
        <v>1</v>
      </c>
      <c r="F2" s="20" t="s">
        <v>2</v>
      </c>
      <c r="I2" s="18"/>
      <c r="J2" s="19"/>
      <c r="K2" s="19" t="s">
        <v>3</v>
      </c>
      <c r="L2" s="19" t="s">
        <v>4</v>
      </c>
    </row>
    <row r="3" spans="1:12" ht="27.75" customHeight="1">
      <c r="A3" s="56"/>
      <c r="B3" s="56"/>
      <c r="C3" s="21" t="s">
        <v>57</v>
      </c>
      <c r="D3" s="78">
        <v>452</v>
      </c>
      <c r="E3" s="79">
        <v>2.36</v>
      </c>
      <c r="F3" s="72">
        <f>((K3-$C$20)/$F$1)</f>
        <v>0.330275229357798</v>
      </c>
      <c r="I3" s="18"/>
      <c r="J3" s="19"/>
      <c r="K3" s="24">
        <f>(L3/D3)</f>
        <v>2.36</v>
      </c>
      <c r="L3" s="25">
        <f>(D3*E3)</f>
        <v>1066.72</v>
      </c>
    </row>
    <row r="4" spans="2:12" ht="27.75" customHeight="1">
      <c r="B4" s="22"/>
      <c r="I4" s="24"/>
      <c r="J4" s="18"/>
      <c r="K4" s="19"/>
      <c r="L4" s="25"/>
    </row>
    <row r="5" spans="2:13" ht="27.75" customHeight="1">
      <c r="B5" s="21" t="s">
        <v>58</v>
      </c>
      <c r="C5" s="20" t="s">
        <v>51</v>
      </c>
      <c r="D5" s="27">
        <v>71</v>
      </c>
      <c r="E5" s="35">
        <f>IF(D5&gt;110,"110 max","")</f>
      </c>
      <c r="F5" s="35"/>
      <c r="I5" s="24">
        <f>SUM($L$3:L5)/SUM($D$3:D5)</f>
        <v>2.278546845124283</v>
      </c>
      <c r="J5" s="18">
        <f>((I5-$C$20)/$F$1)</f>
        <v>0.25554756433420456</v>
      </c>
      <c r="K5" s="19">
        <v>1.76</v>
      </c>
      <c r="L5" s="25">
        <f>(D5*K5)</f>
        <v>124.96</v>
      </c>
      <c r="M5" s="20" t="s">
        <v>21</v>
      </c>
    </row>
    <row r="6" spans="2:13" ht="27.75" customHeight="1">
      <c r="B6" s="28"/>
      <c r="C6" s="20" t="s">
        <v>52</v>
      </c>
      <c r="D6" s="76">
        <v>72</v>
      </c>
      <c r="E6" s="35">
        <f>IF(D6&gt;110,"110 max","")</f>
      </c>
      <c r="F6" s="28"/>
      <c r="I6" s="24">
        <f>SUM($L$3:L6)/SUM($D$3:D6)</f>
        <v>2.323495798319328</v>
      </c>
      <c r="J6" s="18">
        <f>((I6-$C$20)/$F$1)</f>
        <v>0.2967851360727778</v>
      </c>
      <c r="K6" s="19">
        <v>2.65</v>
      </c>
      <c r="L6" s="25">
        <f>(D6*K6)</f>
        <v>190.79999999999998</v>
      </c>
      <c r="M6" s="20" t="s">
        <v>22</v>
      </c>
    </row>
    <row r="7" spans="2:12" ht="27.75" customHeight="1">
      <c r="B7" s="21" t="s">
        <v>60</v>
      </c>
      <c r="C7" s="20" t="s">
        <v>5</v>
      </c>
      <c r="D7" s="29">
        <v>0</v>
      </c>
      <c r="E7" s="35">
        <f>IF(D7&gt;10,"10 max","")</f>
      </c>
      <c r="F7" s="28"/>
      <c r="I7" s="24">
        <f>SUM($L$3:L7)/SUM($D$3:D7)</f>
        <v>2.323495798319328</v>
      </c>
      <c r="J7" s="18">
        <f>((I7-$C$20)/$F$1)</f>
        <v>0.2967851360727778</v>
      </c>
      <c r="K7" s="19">
        <v>3.33</v>
      </c>
      <c r="L7" s="25">
        <f>(D7*K7)</f>
        <v>0</v>
      </c>
    </row>
    <row r="8" spans="3:12" ht="27.75" customHeight="1">
      <c r="C8" s="70" t="s">
        <v>53</v>
      </c>
      <c r="D8" s="71">
        <f>SUM(D3:D7)</f>
        <v>595</v>
      </c>
      <c r="F8" s="28"/>
      <c r="I8" s="24">
        <f>SUM($L$3:L8)/SUM($D$3:D8)</f>
        <v>2.323495798319328</v>
      </c>
      <c r="J8" s="18">
        <f>((I8-$C$20)/$F$1)</f>
        <v>0.2967851360727778</v>
      </c>
      <c r="K8" s="19" t="s">
        <v>6</v>
      </c>
      <c r="L8" s="25">
        <f>SUM(L3,L5,L6,L7)</f>
        <v>1382.48</v>
      </c>
    </row>
    <row r="9" spans="1:12" ht="27.75" customHeight="1">
      <c r="A9" s="30">
        <f>IF(B11&gt;220,"IMPOSSIBLE","")</f>
      </c>
      <c r="C9" s="21"/>
      <c r="F9" s="28"/>
      <c r="I9" s="24"/>
      <c r="J9" s="18"/>
      <c r="K9" s="19"/>
      <c r="L9" s="25"/>
    </row>
    <row r="10" spans="2:12" ht="27.75" customHeight="1">
      <c r="B10" s="20" t="s">
        <v>8</v>
      </c>
      <c r="C10" s="68">
        <v>0.72</v>
      </c>
      <c r="D10" s="69" t="s">
        <v>7</v>
      </c>
      <c r="F10" s="28"/>
      <c r="I10" s="24"/>
      <c r="J10" s="18"/>
      <c r="K10" s="19"/>
      <c r="L10" s="25"/>
    </row>
    <row r="11" spans="1:12" ht="27.75" customHeight="1">
      <c r="A11" s="22" t="s">
        <v>54</v>
      </c>
      <c r="B11" s="77">
        <v>20</v>
      </c>
      <c r="C11" s="32" t="s">
        <v>55</v>
      </c>
      <c r="D11" s="17">
        <f>($B$11*$C$10)</f>
        <v>14.399999999999999</v>
      </c>
      <c r="E11" s="16">
        <f>SUM(L8:L11)/SUM(D8:D11)</f>
        <v>2.347279291106006</v>
      </c>
      <c r="F11" s="33">
        <f>IF(B11&gt;C11,"IMPOSSIBLE","")</f>
      </c>
      <c r="I11" s="18"/>
      <c r="J11" s="18">
        <f>((E11-$C$20)/$F$1)</f>
        <v>0.3186048542256934</v>
      </c>
      <c r="K11" s="19">
        <v>3.33</v>
      </c>
      <c r="L11" s="25">
        <f>(D11*K11)</f>
        <v>47.952</v>
      </c>
    </row>
    <row r="12" spans="3:12" ht="26.25" customHeight="1">
      <c r="C12" s="64" t="s">
        <v>53</v>
      </c>
      <c r="D12" s="73">
        <f>SUM(D8:D11)</f>
        <v>609.4</v>
      </c>
      <c r="E12" s="74">
        <f>(L12/D12)</f>
        <v>2.347279291106006</v>
      </c>
      <c r="F12" s="72">
        <f>((E12-$C$20)/$F$1)</f>
        <v>0.3186048542256934</v>
      </c>
      <c r="I12" s="18"/>
      <c r="J12" s="19"/>
      <c r="K12" s="25" t="s">
        <v>6</v>
      </c>
      <c r="L12" s="25">
        <f>SUM(L8:L11)</f>
        <v>1430.432</v>
      </c>
    </row>
    <row r="13" spans="3:12" ht="27" customHeight="1">
      <c r="C13" s="80">
        <f>IF($D$13="","","HORS LIMITE -&gt;")</f>
      </c>
      <c r="D13" s="34">
        <f>IF($D$12&gt;$C$38,"MASSE","")</f>
      </c>
      <c r="E13" s="35"/>
      <c r="F13" s="34"/>
      <c r="I13" s="18"/>
      <c r="J13" s="19"/>
      <c r="K13" s="19"/>
      <c r="L13" s="19"/>
    </row>
    <row r="14" spans="5:6" ht="27" customHeight="1">
      <c r="E14" s="26"/>
      <c r="F14" s="4"/>
    </row>
    <row r="15" spans="1:6" ht="27" customHeight="1">
      <c r="A15" s="84" t="s">
        <v>61</v>
      </c>
      <c r="B15" s="85"/>
      <c r="C15" s="85"/>
      <c r="D15" s="85"/>
      <c r="E15" s="85"/>
      <c r="F15" s="86"/>
    </row>
    <row r="16" spans="1:6" ht="27" customHeight="1">
      <c r="A16" s="87" t="s">
        <v>63</v>
      </c>
      <c r="B16" s="88"/>
      <c r="C16" s="88"/>
      <c r="D16" s="88"/>
      <c r="E16" s="88"/>
      <c r="F16" s="89"/>
    </row>
    <row r="17" spans="1:6" ht="27" customHeight="1">
      <c r="A17" s="81"/>
      <c r="B17" s="82"/>
      <c r="C17" s="82"/>
      <c r="D17" s="82"/>
      <c r="E17" s="82"/>
      <c r="F17" s="82"/>
    </row>
    <row r="18" spans="5:6" ht="27" customHeight="1">
      <c r="E18" s="26"/>
      <c r="F18" s="4"/>
    </row>
    <row r="19" spans="4:14" ht="27" customHeight="1">
      <c r="D19" s="75" t="s">
        <v>56</v>
      </c>
      <c r="E19" s="26"/>
      <c r="F19" s="4"/>
      <c r="M19" s="83" t="s">
        <v>66</v>
      </c>
      <c r="N19" s="20" t="s">
        <v>62</v>
      </c>
    </row>
    <row r="20" spans="2:12" ht="321.75" customHeight="1">
      <c r="B20" s="36" t="s">
        <v>9</v>
      </c>
      <c r="C20" s="36">
        <v>2</v>
      </c>
      <c r="L20" s="22"/>
    </row>
    <row r="21" spans="2:14" ht="13.5" customHeight="1">
      <c r="B21" s="31" t="s">
        <v>10</v>
      </c>
      <c r="E21" s="37"/>
      <c r="F21" s="17"/>
      <c r="H21" s="17" t="s">
        <v>11</v>
      </c>
      <c r="M21" s="28"/>
      <c r="N21" s="28"/>
    </row>
    <row r="22" spans="2:14" ht="12.75">
      <c r="B22" s="38">
        <f>+B40</f>
        <v>2.414</v>
      </c>
      <c r="C22" s="39">
        <f>+C40</f>
        <v>415</v>
      </c>
      <c r="D22" s="31"/>
      <c r="G22" s="40">
        <f>E3</f>
        <v>2.36</v>
      </c>
      <c r="H22" s="41">
        <f>D3</f>
        <v>452</v>
      </c>
      <c r="I22" s="42">
        <f>F3</f>
        <v>0.330275229357798</v>
      </c>
      <c r="M22" s="28"/>
      <c r="N22" s="28"/>
    </row>
    <row r="23" spans="2:14" ht="12.75">
      <c r="B23" s="43"/>
      <c r="C23" s="44"/>
      <c r="D23" s="31"/>
      <c r="G23" s="45">
        <f>I5</f>
        <v>2.278546845124283</v>
      </c>
      <c r="H23" s="25">
        <f>H22+D5</f>
        <v>523</v>
      </c>
      <c r="I23" s="46">
        <f>J5</f>
        <v>0.25554756433420456</v>
      </c>
      <c r="M23" s="28"/>
      <c r="N23" s="28"/>
    </row>
    <row r="24" spans="2:17" s="28" customFormat="1" ht="12.75">
      <c r="B24" s="45">
        <v>2.394</v>
      </c>
      <c r="C24" s="44">
        <v>415</v>
      </c>
      <c r="D24" s="28" t="s">
        <v>15</v>
      </c>
      <c r="G24" s="45">
        <f>I6</f>
        <v>2.323495798319328</v>
      </c>
      <c r="H24" s="25">
        <f>H23+D6</f>
        <v>595</v>
      </c>
      <c r="I24" s="46">
        <f>J6</f>
        <v>0.2967851360727778</v>
      </c>
      <c r="K24" s="20"/>
      <c r="L24" s="20"/>
      <c r="O24" s="20"/>
      <c r="P24" s="17"/>
      <c r="Q24" s="20"/>
    </row>
    <row r="25" spans="2:17" s="28" customFormat="1" ht="12.75">
      <c r="B25" s="45">
        <v>2.394</v>
      </c>
      <c r="C25" s="44">
        <v>410</v>
      </c>
      <c r="G25" s="45">
        <f>I7</f>
        <v>2.323495798319328</v>
      </c>
      <c r="H25" s="25">
        <f>H24+D7</f>
        <v>595</v>
      </c>
      <c r="I25" s="46">
        <f>J7</f>
        <v>0.2967851360727778</v>
      </c>
      <c r="K25" s="20"/>
      <c r="L25" s="20"/>
      <c r="O25" s="20"/>
      <c r="P25" s="17"/>
      <c r="Q25" s="20"/>
    </row>
    <row r="26" spans="2:17" s="28" customFormat="1" ht="12.75">
      <c r="B26" s="45">
        <v>2.394</v>
      </c>
      <c r="C26" s="44">
        <v>405</v>
      </c>
      <c r="G26" s="47">
        <f>E11</f>
        <v>2.347279291106006</v>
      </c>
      <c r="H26" s="48">
        <f>H25+D11</f>
        <v>609.4</v>
      </c>
      <c r="I26" s="49">
        <f>J11</f>
        <v>0.3186048542256934</v>
      </c>
      <c r="K26" s="20"/>
      <c r="L26" s="20"/>
      <c r="O26" s="20"/>
      <c r="P26" s="17"/>
      <c r="Q26" s="20"/>
    </row>
    <row r="27" spans="2:17" s="28" customFormat="1" ht="12.75">
      <c r="B27" s="45">
        <v>2.385</v>
      </c>
      <c r="C27" s="44">
        <v>400</v>
      </c>
      <c r="G27" s="24"/>
      <c r="H27" s="25"/>
      <c r="I27" s="18"/>
      <c r="K27" s="20"/>
      <c r="L27" s="20"/>
      <c r="O27" s="20"/>
      <c r="P27" s="17"/>
      <c r="Q27" s="20"/>
    </row>
    <row r="28" spans="2:17" s="28" customFormat="1" ht="12.75">
      <c r="B28" s="45">
        <v>2.374</v>
      </c>
      <c r="C28" s="44">
        <v>395</v>
      </c>
      <c r="G28" s="20"/>
      <c r="H28" s="20"/>
      <c r="I28" s="23"/>
      <c r="K28" s="20"/>
      <c r="L28" s="20"/>
      <c r="O28" s="20"/>
      <c r="P28" s="17"/>
      <c r="Q28" s="20"/>
    </row>
    <row r="29" spans="2:17" s="28" customFormat="1" ht="12.75">
      <c r="B29" s="45">
        <v>2.367</v>
      </c>
      <c r="C29" s="44">
        <v>390</v>
      </c>
      <c r="H29" s="20" t="s">
        <v>45</v>
      </c>
      <c r="I29" s="23" t="s">
        <v>46</v>
      </c>
      <c r="K29" s="20"/>
      <c r="L29" s="20"/>
      <c r="O29" s="20"/>
      <c r="P29" s="17"/>
      <c r="Q29" s="20"/>
    </row>
    <row r="30" spans="2:17" s="28" customFormat="1" ht="12.75">
      <c r="B30" s="45">
        <v>2.279</v>
      </c>
      <c r="C30" s="44">
        <v>390</v>
      </c>
      <c r="H30" s="20">
        <v>0</v>
      </c>
      <c r="I30" s="16">
        <f>($F$1*H30)/100</f>
        <v>0</v>
      </c>
      <c r="K30" s="20"/>
      <c r="L30" s="20"/>
      <c r="O30" s="20"/>
      <c r="P30" s="17"/>
      <c r="Q30" s="20"/>
    </row>
    <row r="31" spans="2:17" s="28" customFormat="1" ht="12.75">
      <c r="B31" s="45">
        <v>2.278</v>
      </c>
      <c r="C31" s="44">
        <v>395</v>
      </c>
      <c r="H31" s="20">
        <v>5</v>
      </c>
      <c r="I31" s="16">
        <f aca="true" t="shared" si="0" ref="I31:I41">($F$1*H31)/100</f>
        <v>0.0545</v>
      </c>
      <c r="K31" s="20"/>
      <c r="L31" s="20"/>
      <c r="O31" s="20"/>
      <c r="P31" s="17"/>
      <c r="Q31" s="20"/>
    </row>
    <row r="32" spans="2:17" s="28" customFormat="1" ht="12.75">
      <c r="B32" s="45">
        <v>2.277</v>
      </c>
      <c r="C32" s="44">
        <v>400</v>
      </c>
      <c r="H32" s="20">
        <v>10</v>
      </c>
      <c r="I32" s="16">
        <f t="shared" si="0"/>
        <v>0.109</v>
      </c>
      <c r="K32" s="20"/>
      <c r="L32" s="20"/>
      <c r="O32" s="20" t="s">
        <v>14</v>
      </c>
      <c r="P32" s="17"/>
      <c r="Q32" s="20"/>
    </row>
    <row r="33" spans="2:17" s="28" customFormat="1" ht="12.75">
      <c r="B33" s="45">
        <v>2.275</v>
      </c>
      <c r="C33" s="44">
        <v>405</v>
      </c>
      <c r="H33" s="20">
        <v>15</v>
      </c>
      <c r="I33" s="16">
        <f t="shared" si="0"/>
        <v>0.1635</v>
      </c>
      <c r="K33" s="20"/>
      <c r="L33" s="20"/>
      <c r="O33" s="20"/>
      <c r="P33" s="17"/>
      <c r="Q33" s="20"/>
    </row>
    <row r="34" spans="2:17" s="28" customFormat="1" ht="12.75">
      <c r="B34" s="45">
        <v>2.274</v>
      </c>
      <c r="C34" s="44">
        <v>410</v>
      </c>
      <c r="H34" s="20">
        <v>20</v>
      </c>
      <c r="I34" s="16">
        <f t="shared" si="0"/>
        <v>0.218</v>
      </c>
      <c r="K34" s="20"/>
      <c r="L34" s="20"/>
      <c r="O34" s="20"/>
      <c r="P34" s="17"/>
      <c r="Q34" s="20"/>
    </row>
    <row r="35" spans="2:16" s="28" customFormat="1" ht="12.75">
      <c r="B35" s="47">
        <v>2.274</v>
      </c>
      <c r="C35" s="50">
        <v>415</v>
      </c>
      <c r="D35" s="28" t="s">
        <v>15</v>
      </c>
      <c r="E35" s="51"/>
      <c r="F35" s="20"/>
      <c r="H35" s="20">
        <v>25</v>
      </c>
      <c r="I35" s="16">
        <f t="shared" si="0"/>
        <v>0.2725</v>
      </c>
      <c r="K35" s="20"/>
      <c r="L35" s="20"/>
      <c r="P35" s="52"/>
    </row>
    <row r="36" spans="2:16" s="28" customFormat="1" ht="12.75">
      <c r="B36" s="45"/>
      <c r="C36" s="44"/>
      <c r="E36" s="51"/>
      <c r="F36" s="20"/>
      <c r="H36" s="20">
        <v>30</v>
      </c>
      <c r="I36" s="16">
        <f t="shared" si="0"/>
        <v>0.327</v>
      </c>
      <c r="K36" s="20"/>
      <c r="L36" s="20"/>
      <c r="P36" s="52"/>
    </row>
    <row r="37" spans="1:16" s="28" customFormat="1" ht="12.75">
      <c r="A37" s="28" t="s">
        <v>19</v>
      </c>
      <c r="B37" s="53">
        <v>2.174</v>
      </c>
      <c r="C37" s="44">
        <v>415</v>
      </c>
      <c r="E37" s="51"/>
      <c r="F37" s="20"/>
      <c r="H37" s="20">
        <v>35</v>
      </c>
      <c r="I37" s="16">
        <f t="shared" si="0"/>
        <v>0.38150000000000006</v>
      </c>
      <c r="K37" s="20"/>
      <c r="L37" s="20"/>
      <c r="P37" s="52"/>
    </row>
    <row r="38" spans="2:16" s="28" customFormat="1" ht="12.75">
      <c r="B38" s="45">
        <v>2.174</v>
      </c>
      <c r="C38" s="54">
        <v>610</v>
      </c>
      <c r="E38" s="51"/>
      <c r="F38" s="20"/>
      <c r="H38" s="20">
        <v>40</v>
      </c>
      <c r="I38" s="16">
        <f t="shared" si="0"/>
        <v>0.436</v>
      </c>
      <c r="K38" s="20"/>
      <c r="L38" s="20"/>
      <c r="P38" s="52"/>
    </row>
    <row r="39" spans="2:16" s="28" customFormat="1" ht="12.75">
      <c r="B39" s="45">
        <v>2.414</v>
      </c>
      <c r="C39" s="44">
        <v>610</v>
      </c>
      <c r="E39" s="51"/>
      <c r="F39" s="20"/>
      <c r="H39" s="20">
        <v>45</v>
      </c>
      <c r="I39" s="16">
        <f t="shared" si="0"/>
        <v>0.49050000000000005</v>
      </c>
      <c r="K39" s="20"/>
      <c r="L39" s="20"/>
      <c r="P39" s="52"/>
    </row>
    <row r="40" spans="1:16" s="28" customFormat="1" ht="12.75">
      <c r="A40" s="28" t="s">
        <v>20</v>
      </c>
      <c r="B40" s="55">
        <v>2.414</v>
      </c>
      <c r="C40" s="50">
        <v>415</v>
      </c>
      <c r="E40" s="51"/>
      <c r="F40" s="20"/>
      <c r="H40" s="20">
        <v>50</v>
      </c>
      <c r="I40" s="16">
        <f t="shared" si="0"/>
        <v>0.545</v>
      </c>
      <c r="K40" s="20"/>
      <c r="L40" s="20"/>
      <c r="P40" s="52"/>
    </row>
    <row r="41" spans="2:16" s="28" customFormat="1" ht="12.75">
      <c r="B41" s="28">
        <v>2.174</v>
      </c>
      <c r="C41" s="28">
        <v>415</v>
      </c>
      <c r="E41" s="51"/>
      <c r="F41" s="20"/>
      <c r="H41" s="20">
        <v>55</v>
      </c>
      <c r="I41" s="16">
        <f t="shared" si="0"/>
        <v>0.5995</v>
      </c>
      <c r="K41" s="20"/>
      <c r="L41" s="20"/>
      <c r="P41" s="52"/>
    </row>
    <row r="42" spans="5:16" s="28" customFormat="1" ht="12.75">
      <c r="E42" s="51"/>
      <c r="F42" s="20"/>
      <c r="G42" s="16"/>
      <c r="H42" s="17"/>
      <c r="I42" s="23"/>
      <c r="K42" s="20"/>
      <c r="L42" s="20"/>
      <c r="P42" s="52"/>
    </row>
    <row r="43" spans="5:16" s="28" customFormat="1" ht="12.75">
      <c r="E43" s="51"/>
      <c r="F43" s="20"/>
      <c r="G43" s="16"/>
      <c r="H43" s="17"/>
      <c r="I43" s="23"/>
      <c r="K43" s="20"/>
      <c r="L43" s="20"/>
      <c r="P43" s="52"/>
    </row>
    <row r="44" spans="5:16" s="28" customFormat="1" ht="12.75">
      <c r="E44" s="51"/>
      <c r="F44" s="20"/>
      <c r="G44" s="16"/>
      <c r="H44" s="17"/>
      <c r="I44" s="23"/>
      <c r="K44" s="20"/>
      <c r="L44" s="20"/>
      <c r="P44" s="52"/>
    </row>
    <row r="45" spans="3:16" s="28" customFormat="1" ht="12.75">
      <c r="C45" s="28" t="s">
        <v>64</v>
      </c>
      <c r="E45" s="51"/>
      <c r="F45" s="20"/>
      <c r="G45" s="16"/>
      <c r="H45" s="17"/>
      <c r="I45" s="23"/>
      <c r="K45" s="20"/>
      <c r="L45" s="20"/>
      <c r="P45" s="52"/>
    </row>
    <row r="46" spans="2:16" s="28" customFormat="1" ht="12.75">
      <c r="B46" s="28">
        <v>2.1</v>
      </c>
      <c r="C46" s="28">
        <v>631.5</v>
      </c>
      <c r="E46" s="51"/>
      <c r="F46" s="20"/>
      <c r="G46" s="16"/>
      <c r="H46" s="17"/>
      <c r="I46" s="23"/>
      <c r="K46" s="20"/>
      <c r="L46" s="20"/>
      <c r="P46" s="52"/>
    </row>
    <row r="47" spans="2:16" s="28" customFormat="1" ht="12.75">
      <c r="B47" s="28">
        <v>2.5</v>
      </c>
      <c r="C47" s="28">
        <v>631.5</v>
      </c>
      <c r="E47" s="51"/>
      <c r="F47" s="20"/>
      <c r="G47" s="16"/>
      <c r="H47" s="17"/>
      <c r="I47" s="23"/>
      <c r="K47" s="20"/>
      <c r="L47" s="20"/>
      <c r="P47" s="52"/>
    </row>
    <row r="48" spans="5:16" s="28" customFormat="1" ht="12.75">
      <c r="E48" s="51"/>
      <c r="F48" s="20"/>
      <c r="G48" s="16"/>
      <c r="H48" s="17"/>
      <c r="I48" s="23"/>
      <c r="K48" s="20"/>
      <c r="L48" s="20"/>
      <c r="P48" s="52"/>
    </row>
    <row r="49" spans="5:16" s="28" customFormat="1" ht="12.75">
      <c r="E49" s="51"/>
      <c r="F49" s="20"/>
      <c r="G49" s="16"/>
      <c r="H49" s="17"/>
      <c r="I49" s="23"/>
      <c r="K49" s="20"/>
      <c r="L49" s="20"/>
      <c r="P49" s="52"/>
    </row>
    <row r="50" spans="5:16" s="28" customFormat="1" ht="12.75">
      <c r="E50" s="51"/>
      <c r="F50" s="20"/>
      <c r="G50" s="16"/>
      <c r="H50" s="17"/>
      <c r="I50" s="23"/>
      <c r="K50" s="20"/>
      <c r="L50" s="20"/>
      <c r="P50" s="52"/>
    </row>
    <row r="51" spans="5:16" s="28" customFormat="1" ht="12.75">
      <c r="E51" s="51"/>
      <c r="F51" s="20"/>
      <c r="G51" s="16"/>
      <c r="H51" s="17"/>
      <c r="I51" s="23"/>
      <c r="K51" s="20"/>
      <c r="L51" s="20"/>
      <c r="P51" s="52"/>
    </row>
    <row r="52" spans="5:16" s="28" customFormat="1" ht="12.75">
      <c r="E52" s="51"/>
      <c r="F52" s="20"/>
      <c r="G52" s="16"/>
      <c r="H52" s="17"/>
      <c r="I52" s="23"/>
      <c r="K52" s="20"/>
      <c r="L52" s="20"/>
      <c r="P52" s="52"/>
    </row>
    <row r="53" spans="5:16" s="28" customFormat="1" ht="12.75">
      <c r="E53" s="51"/>
      <c r="F53" s="20"/>
      <c r="G53" s="16"/>
      <c r="H53" s="17"/>
      <c r="I53" s="23"/>
      <c r="K53" s="20"/>
      <c r="L53" s="20"/>
      <c r="P53" s="52"/>
    </row>
    <row r="54" spans="5:16" s="28" customFormat="1" ht="12.75">
      <c r="E54" s="51"/>
      <c r="F54" s="20"/>
      <c r="G54" s="16"/>
      <c r="H54" s="17"/>
      <c r="I54" s="23"/>
      <c r="K54" s="20"/>
      <c r="L54" s="20"/>
      <c r="P54" s="52"/>
    </row>
    <row r="55" spans="5:16" s="28" customFormat="1" ht="12.75">
      <c r="E55" s="51"/>
      <c r="F55" s="20"/>
      <c r="G55" s="16"/>
      <c r="H55" s="17"/>
      <c r="I55" s="23"/>
      <c r="K55" s="20"/>
      <c r="L55" s="20"/>
      <c r="P55" s="52"/>
    </row>
    <row r="56" spans="5:16" s="28" customFormat="1" ht="12.75">
      <c r="E56" s="51"/>
      <c r="F56" s="20"/>
      <c r="G56" s="16"/>
      <c r="H56" s="17"/>
      <c r="I56" s="23"/>
      <c r="K56" s="20"/>
      <c r="L56" s="20"/>
      <c r="P56" s="52"/>
    </row>
    <row r="57" spans="5:16" s="28" customFormat="1" ht="12.75">
      <c r="E57" s="51"/>
      <c r="F57" s="20"/>
      <c r="G57" s="16"/>
      <c r="H57" s="17"/>
      <c r="I57" s="23"/>
      <c r="K57" s="20"/>
      <c r="L57" s="20"/>
      <c r="P57" s="52"/>
    </row>
    <row r="58" spans="5:16" s="28" customFormat="1" ht="12.75">
      <c r="E58" s="51"/>
      <c r="F58" s="20"/>
      <c r="G58" s="16"/>
      <c r="H58" s="17"/>
      <c r="I58" s="23"/>
      <c r="K58" s="20"/>
      <c r="L58" s="20"/>
      <c r="P58" s="52"/>
    </row>
    <row r="59" spans="5:16" s="28" customFormat="1" ht="12.75">
      <c r="E59" s="51"/>
      <c r="F59" s="20"/>
      <c r="G59" s="16"/>
      <c r="H59" s="17"/>
      <c r="I59" s="23"/>
      <c r="K59" s="20"/>
      <c r="L59" s="20"/>
      <c r="P59" s="52"/>
    </row>
    <row r="60" spans="5:16" s="28" customFormat="1" ht="12.75">
      <c r="E60" s="51"/>
      <c r="F60" s="20"/>
      <c r="G60" s="16"/>
      <c r="H60" s="17"/>
      <c r="I60" s="23"/>
      <c r="K60" s="20"/>
      <c r="L60" s="20"/>
      <c r="P60" s="52"/>
    </row>
    <row r="61" spans="5:16" s="28" customFormat="1" ht="12.75">
      <c r="E61" s="51"/>
      <c r="F61" s="20"/>
      <c r="G61" s="16"/>
      <c r="H61" s="17"/>
      <c r="I61" s="23"/>
      <c r="K61" s="20"/>
      <c r="L61" s="20"/>
      <c r="P61" s="52"/>
    </row>
    <row r="62" spans="5:16" s="28" customFormat="1" ht="12.75">
      <c r="E62" s="51"/>
      <c r="F62" s="20"/>
      <c r="G62" s="16"/>
      <c r="H62" s="17"/>
      <c r="I62" s="23"/>
      <c r="K62" s="20"/>
      <c r="L62" s="20"/>
      <c r="P62" s="52"/>
    </row>
    <row r="63" spans="5:16" s="28" customFormat="1" ht="12.75">
      <c r="E63" s="51"/>
      <c r="F63" s="20"/>
      <c r="G63" s="16"/>
      <c r="H63" s="17"/>
      <c r="I63" s="23"/>
      <c r="K63" s="20"/>
      <c r="L63" s="20"/>
      <c r="P63" s="52"/>
    </row>
    <row r="64" spans="5:16" s="28" customFormat="1" ht="12.75">
      <c r="E64" s="51"/>
      <c r="F64" s="20"/>
      <c r="G64" s="16"/>
      <c r="H64" s="17"/>
      <c r="I64" s="23"/>
      <c r="K64" s="20"/>
      <c r="L64" s="20"/>
      <c r="P64" s="52"/>
    </row>
    <row r="65" spans="5:16" s="28" customFormat="1" ht="12.75">
      <c r="E65" s="51"/>
      <c r="F65" s="20"/>
      <c r="G65" s="16"/>
      <c r="H65" s="17"/>
      <c r="I65" s="23"/>
      <c r="K65" s="20"/>
      <c r="L65" s="20"/>
      <c r="P65" s="52"/>
    </row>
    <row r="66" spans="5:16" s="28" customFormat="1" ht="12.75">
      <c r="E66" s="51"/>
      <c r="F66" s="20"/>
      <c r="G66" s="16"/>
      <c r="H66" s="17"/>
      <c r="I66" s="23"/>
      <c r="K66" s="20"/>
      <c r="L66" s="20"/>
      <c r="P66" s="52"/>
    </row>
    <row r="67" spans="5:16" s="28" customFormat="1" ht="12.75">
      <c r="E67" s="51"/>
      <c r="F67" s="20"/>
      <c r="G67" s="16"/>
      <c r="H67" s="17"/>
      <c r="I67" s="23"/>
      <c r="K67" s="20"/>
      <c r="L67" s="20"/>
      <c r="P67" s="52"/>
    </row>
    <row r="68" spans="5:16" s="28" customFormat="1" ht="12.75">
      <c r="E68" s="51"/>
      <c r="F68" s="20"/>
      <c r="G68" s="16"/>
      <c r="H68" s="17"/>
      <c r="I68" s="23"/>
      <c r="K68" s="20"/>
      <c r="L68" s="20"/>
      <c r="P68" s="52"/>
    </row>
    <row r="69" spans="5:16" s="28" customFormat="1" ht="12.75">
      <c r="E69" s="51"/>
      <c r="F69" s="20"/>
      <c r="G69" s="16"/>
      <c r="H69" s="17"/>
      <c r="I69" s="23"/>
      <c r="K69" s="20"/>
      <c r="L69" s="20"/>
      <c r="P69" s="52"/>
    </row>
    <row r="70" spans="5:16" s="28" customFormat="1" ht="12.75">
      <c r="E70" s="51"/>
      <c r="F70" s="20"/>
      <c r="G70" s="16"/>
      <c r="H70" s="17"/>
      <c r="I70" s="23"/>
      <c r="K70" s="20"/>
      <c r="L70" s="20"/>
      <c r="P70" s="52"/>
    </row>
    <row r="71" spans="5:16" s="28" customFormat="1" ht="12.75">
      <c r="E71" s="51"/>
      <c r="F71" s="20"/>
      <c r="G71" s="16"/>
      <c r="H71" s="17"/>
      <c r="I71" s="23"/>
      <c r="K71" s="20"/>
      <c r="L71" s="20"/>
      <c r="P71" s="52"/>
    </row>
    <row r="72" spans="5:16" s="28" customFormat="1" ht="12.75">
      <c r="E72" s="51"/>
      <c r="F72" s="20"/>
      <c r="G72" s="16"/>
      <c r="H72" s="17"/>
      <c r="I72" s="23"/>
      <c r="K72" s="20"/>
      <c r="L72" s="20"/>
      <c r="P72" s="52"/>
    </row>
    <row r="73" spans="5:16" s="28" customFormat="1" ht="12.75">
      <c r="E73" s="51"/>
      <c r="F73" s="20"/>
      <c r="G73" s="16"/>
      <c r="H73" s="17"/>
      <c r="I73" s="23"/>
      <c r="K73" s="20"/>
      <c r="L73" s="20"/>
      <c r="P73" s="52"/>
    </row>
    <row r="74" spans="5:16" s="28" customFormat="1" ht="12.75">
      <c r="E74" s="51"/>
      <c r="F74" s="20"/>
      <c r="G74" s="16"/>
      <c r="H74" s="17"/>
      <c r="I74" s="23"/>
      <c r="K74" s="20"/>
      <c r="L74" s="20"/>
      <c r="P74" s="52"/>
    </row>
    <row r="75" spans="5:16" s="28" customFormat="1" ht="12.75">
      <c r="E75" s="51"/>
      <c r="F75" s="20"/>
      <c r="G75" s="16"/>
      <c r="H75" s="17"/>
      <c r="I75" s="23"/>
      <c r="K75" s="20"/>
      <c r="L75" s="20"/>
      <c r="P75" s="52"/>
    </row>
    <row r="76" spans="5:16" s="28" customFormat="1" ht="12.75">
      <c r="E76" s="51"/>
      <c r="F76" s="20"/>
      <c r="G76" s="16"/>
      <c r="H76" s="17"/>
      <c r="I76" s="23"/>
      <c r="K76" s="20"/>
      <c r="L76" s="20"/>
      <c r="P76" s="52"/>
    </row>
    <row r="77" spans="5:16" s="28" customFormat="1" ht="12.75">
      <c r="E77" s="51"/>
      <c r="F77" s="20"/>
      <c r="G77" s="16"/>
      <c r="H77" s="17"/>
      <c r="I77" s="23"/>
      <c r="K77" s="20"/>
      <c r="L77" s="20"/>
      <c r="P77" s="52"/>
    </row>
    <row r="78" spans="5:16" s="28" customFormat="1" ht="12.75">
      <c r="E78" s="51"/>
      <c r="F78" s="20"/>
      <c r="G78" s="16"/>
      <c r="H78" s="17"/>
      <c r="I78" s="23"/>
      <c r="K78" s="20"/>
      <c r="L78" s="20"/>
      <c r="P78" s="52"/>
    </row>
    <row r="79" spans="5:16" s="28" customFormat="1" ht="12.75">
      <c r="E79" s="51"/>
      <c r="F79" s="20"/>
      <c r="G79" s="16"/>
      <c r="H79" s="17"/>
      <c r="I79" s="23"/>
      <c r="K79" s="20"/>
      <c r="L79" s="20"/>
      <c r="P79" s="52"/>
    </row>
    <row r="80" spans="5:16" s="28" customFormat="1" ht="12.75">
      <c r="E80" s="51"/>
      <c r="F80" s="20"/>
      <c r="G80" s="16"/>
      <c r="H80" s="17"/>
      <c r="I80" s="23"/>
      <c r="K80" s="20"/>
      <c r="L80" s="20"/>
      <c r="P80" s="52"/>
    </row>
    <row r="81" spans="5:16" s="28" customFormat="1" ht="12.75">
      <c r="E81" s="51"/>
      <c r="F81" s="20"/>
      <c r="G81" s="16"/>
      <c r="H81" s="17"/>
      <c r="I81" s="23"/>
      <c r="K81" s="20"/>
      <c r="L81" s="20"/>
      <c r="P81" s="52"/>
    </row>
    <row r="82" spans="5:16" s="28" customFormat="1" ht="12.75">
      <c r="E82" s="51"/>
      <c r="F82" s="20"/>
      <c r="G82" s="16"/>
      <c r="H82" s="17"/>
      <c r="I82" s="23"/>
      <c r="K82" s="20"/>
      <c r="L82" s="20"/>
      <c r="P82" s="52"/>
    </row>
    <row r="83" spans="5:16" s="28" customFormat="1" ht="12.75">
      <c r="E83" s="51"/>
      <c r="F83" s="20"/>
      <c r="G83" s="16"/>
      <c r="H83" s="17"/>
      <c r="I83" s="23"/>
      <c r="K83" s="20"/>
      <c r="L83" s="20"/>
      <c r="P83" s="52"/>
    </row>
    <row r="84" spans="5:16" s="28" customFormat="1" ht="12.75">
      <c r="E84" s="51"/>
      <c r="F84" s="20"/>
      <c r="G84" s="16"/>
      <c r="H84" s="17"/>
      <c r="I84" s="23"/>
      <c r="K84" s="20"/>
      <c r="L84" s="20"/>
      <c r="P84" s="52"/>
    </row>
    <row r="85" spans="5:16" s="28" customFormat="1" ht="12.75">
      <c r="E85" s="51"/>
      <c r="F85" s="20"/>
      <c r="G85" s="16"/>
      <c r="H85" s="17"/>
      <c r="I85" s="23"/>
      <c r="K85" s="20"/>
      <c r="L85" s="20"/>
      <c r="P85" s="52"/>
    </row>
    <row r="86" spans="5:16" s="28" customFormat="1" ht="12.75">
      <c r="E86" s="51"/>
      <c r="F86" s="20"/>
      <c r="G86" s="16"/>
      <c r="H86" s="17"/>
      <c r="I86" s="23"/>
      <c r="K86" s="20"/>
      <c r="L86" s="20"/>
      <c r="P86" s="52"/>
    </row>
    <row r="87" spans="5:16" s="28" customFormat="1" ht="12.75">
      <c r="E87" s="51"/>
      <c r="F87" s="20"/>
      <c r="G87" s="16"/>
      <c r="H87" s="17"/>
      <c r="I87" s="23"/>
      <c r="K87" s="20"/>
      <c r="L87" s="20"/>
      <c r="P87" s="52"/>
    </row>
    <row r="88" spans="5:16" s="28" customFormat="1" ht="12.75">
      <c r="E88" s="51"/>
      <c r="F88" s="20"/>
      <c r="G88" s="16"/>
      <c r="H88" s="17"/>
      <c r="I88" s="23"/>
      <c r="K88" s="20"/>
      <c r="L88" s="20"/>
      <c r="P88" s="52"/>
    </row>
    <row r="89" spans="5:16" s="28" customFormat="1" ht="12.75">
      <c r="E89" s="51"/>
      <c r="F89" s="20"/>
      <c r="G89" s="16"/>
      <c r="H89" s="17"/>
      <c r="I89" s="23"/>
      <c r="K89" s="20"/>
      <c r="L89" s="20"/>
      <c r="P89" s="52"/>
    </row>
    <row r="90" spans="5:16" s="28" customFormat="1" ht="12.75">
      <c r="E90" s="51"/>
      <c r="F90" s="20"/>
      <c r="G90" s="16"/>
      <c r="H90" s="17"/>
      <c r="I90" s="23"/>
      <c r="K90" s="20"/>
      <c r="L90" s="20"/>
      <c r="P90" s="52"/>
    </row>
    <row r="91" spans="5:16" s="28" customFormat="1" ht="12.75">
      <c r="E91" s="51"/>
      <c r="F91" s="20"/>
      <c r="G91" s="16"/>
      <c r="H91" s="17"/>
      <c r="I91" s="23"/>
      <c r="K91" s="20"/>
      <c r="L91" s="20"/>
      <c r="P91" s="52"/>
    </row>
    <row r="92" spans="5:16" s="28" customFormat="1" ht="12.75">
      <c r="E92" s="51"/>
      <c r="F92" s="20"/>
      <c r="G92" s="16"/>
      <c r="H92" s="17"/>
      <c r="I92" s="23"/>
      <c r="K92" s="20"/>
      <c r="L92" s="20"/>
      <c r="P92" s="52"/>
    </row>
    <row r="93" spans="5:16" s="28" customFormat="1" ht="12.75">
      <c r="E93" s="51"/>
      <c r="F93" s="20"/>
      <c r="G93" s="16"/>
      <c r="H93" s="17"/>
      <c r="I93" s="23"/>
      <c r="K93" s="20"/>
      <c r="L93" s="20"/>
      <c r="P93" s="52"/>
    </row>
    <row r="94" spans="5:16" s="28" customFormat="1" ht="12.75">
      <c r="E94" s="51"/>
      <c r="F94" s="20"/>
      <c r="G94" s="16"/>
      <c r="H94" s="17"/>
      <c r="I94" s="23"/>
      <c r="K94" s="20"/>
      <c r="L94" s="20"/>
      <c r="P94" s="52"/>
    </row>
    <row r="95" spans="5:16" s="28" customFormat="1" ht="12.75">
      <c r="E95" s="51"/>
      <c r="F95" s="20"/>
      <c r="G95" s="16"/>
      <c r="H95" s="17"/>
      <c r="I95" s="23"/>
      <c r="K95" s="20"/>
      <c r="L95" s="20"/>
      <c r="P95" s="52"/>
    </row>
    <row r="96" spans="5:16" s="28" customFormat="1" ht="12.75">
      <c r="E96" s="51"/>
      <c r="F96" s="20"/>
      <c r="G96" s="16"/>
      <c r="H96" s="17"/>
      <c r="I96" s="23"/>
      <c r="K96" s="20"/>
      <c r="L96" s="20"/>
      <c r="P96" s="52"/>
    </row>
    <row r="97" spans="5:16" s="28" customFormat="1" ht="12.75">
      <c r="E97" s="51"/>
      <c r="F97" s="20"/>
      <c r="G97" s="16"/>
      <c r="H97" s="17"/>
      <c r="I97" s="23"/>
      <c r="K97" s="20"/>
      <c r="L97" s="20"/>
      <c r="P97" s="52"/>
    </row>
    <row r="98" spans="5:16" s="28" customFormat="1" ht="12.75">
      <c r="E98" s="51"/>
      <c r="F98" s="20"/>
      <c r="G98" s="16"/>
      <c r="H98" s="17"/>
      <c r="I98" s="23"/>
      <c r="K98" s="20"/>
      <c r="L98" s="20"/>
      <c r="P98" s="52"/>
    </row>
    <row r="99" spans="5:16" s="28" customFormat="1" ht="12.75">
      <c r="E99" s="51"/>
      <c r="F99" s="20"/>
      <c r="G99" s="16"/>
      <c r="H99" s="17"/>
      <c r="I99" s="23"/>
      <c r="K99" s="20"/>
      <c r="L99" s="20"/>
      <c r="P99" s="52"/>
    </row>
    <row r="100" spans="5:16" s="28" customFormat="1" ht="12.75">
      <c r="E100" s="51"/>
      <c r="F100" s="20"/>
      <c r="G100" s="16"/>
      <c r="H100" s="17"/>
      <c r="I100" s="23"/>
      <c r="K100" s="20"/>
      <c r="L100" s="20"/>
      <c r="P100" s="52"/>
    </row>
    <row r="101" spans="5:16" s="28" customFormat="1" ht="12.75">
      <c r="E101" s="51"/>
      <c r="F101" s="20"/>
      <c r="G101" s="16"/>
      <c r="H101" s="17"/>
      <c r="I101" s="23"/>
      <c r="K101" s="20"/>
      <c r="L101" s="20"/>
      <c r="P101" s="52"/>
    </row>
    <row r="102" spans="5:16" s="28" customFormat="1" ht="12.75">
      <c r="E102" s="51"/>
      <c r="F102" s="20"/>
      <c r="G102" s="16"/>
      <c r="H102" s="17"/>
      <c r="I102" s="23"/>
      <c r="K102" s="20"/>
      <c r="L102" s="20"/>
      <c r="P102" s="52"/>
    </row>
    <row r="103" spans="5:16" s="28" customFormat="1" ht="12.75">
      <c r="E103" s="51"/>
      <c r="F103" s="20"/>
      <c r="G103" s="16"/>
      <c r="H103" s="17"/>
      <c r="I103" s="23"/>
      <c r="K103" s="20"/>
      <c r="L103" s="20"/>
      <c r="P103" s="52"/>
    </row>
    <row r="104" spans="5:16" s="28" customFormat="1" ht="12.75">
      <c r="E104" s="51"/>
      <c r="F104" s="20"/>
      <c r="G104" s="16"/>
      <c r="H104" s="17"/>
      <c r="I104" s="23"/>
      <c r="K104" s="20"/>
      <c r="L104" s="20"/>
      <c r="P104" s="52"/>
    </row>
    <row r="105" spans="5:16" s="28" customFormat="1" ht="12.75">
      <c r="E105" s="51"/>
      <c r="F105" s="20"/>
      <c r="G105" s="16"/>
      <c r="H105" s="17"/>
      <c r="I105" s="23"/>
      <c r="K105" s="20"/>
      <c r="L105" s="20"/>
      <c r="P105" s="52"/>
    </row>
    <row r="106" spans="5:16" s="28" customFormat="1" ht="12.75">
      <c r="E106" s="51"/>
      <c r="F106" s="20"/>
      <c r="G106" s="16"/>
      <c r="H106" s="17"/>
      <c r="I106" s="23"/>
      <c r="K106" s="20"/>
      <c r="L106" s="20"/>
      <c r="P106" s="52"/>
    </row>
    <row r="107" spans="5:16" s="28" customFormat="1" ht="12.75">
      <c r="E107" s="51"/>
      <c r="F107" s="20"/>
      <c r="G107" s="16"/>
      <c r="H107" s="17"/>
      <c r="I107" s="23"/>
      <c r="K107" s="20"/>
      <c r="L107" s="20"/>
      <c r="P107" s="52"/>
    </row>
    <row r="108" spans="5:16" s="28" customFormat="1" ht="12.75">
      <c r="E108" s="51"/>
      <c r="F108" s="20"/>
      <c r="G108" s="16"/>
      <c r="H108" s="17"/>
      <c r="I108" s="23"/>
      <c r="K108" s="20"/>
      <c r="L108" s="20"/>
      <c r="P108" s="52"/>
    </row>
    <row r="109" spans="5:16" s="28" customFormat="1" ht="12.75">
      <c r="E109" s="51"/>
      <c r="F109" s="20"/>
      <c r="G109" s="16"/>
      <c r="H109" s="17"/>
      <c r="I109" s="23"/>
      <c r="K109" s="20"/>
      <c r="L109" s="20"/>
      <c r="P109" s="52"/>
    </row>
    <row r="110" spans="5:16" s="28" customFormat="1" ht="12.75">
      <c r="E110" s="51"/>
      <c r="F110" s="20"/>
      <c r="G110" s="16"/>
      <c r="H110" s="17"/>
      <c r="I110" s="23"/>
      <c r="K110" s="20"/>
      <c r="L110" s="20"/>
      <c r="P110" s="52"/>
    </row>
    <row r="111" spans="5:16" s="28" customFormat="1" ht="12.75">
      <c r="E111" s="51"/>
      <c r="F111" s="20"/>
      <c r="G111" s="16"/>
      <c r="H111" s="17"/>
      <c r="I111" s="23"/>
      <c r="K111" s="20"/>
      <c r="L111" s="20"/>
      <c r="P111" s="52"/>
    </row>
    <row r="112" spans="5:16" s="28" customFormat="1" ht="12.75">
      <c r="E112" s="51"/>
      <c r="F112" s="20"/>
      <c r="G112" s="16"/>
      <c r="H112" s="17"/>
      <c r="I112" s="23"/>
      <c r="K112" s="20"/>
      <c r="L112" s="20"/>
      <c r="P112" s="52"/>
    </row>
    <row r="113" spans="5:16" s="28" customFormat="1" ht="12.75">
      <c r="E113" s="51"/>
      <c r="F113" s="20"/>
      <c r="G113" s="16"/>
      <c r="H113" s="17"/>
      <c r="I113" s="23"/>
      <c r="K113" s="20"/>
      <c r="L113" s="20"/>
      <c r="P113" s="52"/>
    </row>
    <row r="114" spans="5:16" s="28" customFormat="1" ht="12.75">
      <c r="E114" s="51"/>
      <c r="F114" s="20"/>
      <c r="G114" s="16"/>
      <c r="H114" s="17"/>
      <c r="I114" s="23"/>
      <c r="K114" s="20"/>
      <c r="L114" s="20"/>
      <c r="P114" s="52"/>
    </row>
    <row r="115" spans="5:16" s="28" customFormat="1" ht="12.75">
      <c r="E115" s="51"/>
      <c r="F115" s="20"/>
      <c r="G115" s="16"/>
      <c r="H115" s="17"/>
      <c r="I115" s="23"/>
      <c r="K115" s="20"/>
      <c r="L115" s="20"/>
      <c r="P115" s="52"/>
    </row>
    <row r="116" spans="5:16" s="28" customFormat="1" ht="12.75">
      <c r="E116" s="51"/>
      <c r="F116" s="20"/>
      <c r="G116" s="16"/>
      <c r="H116" s="17"/>
      <c r="I116" s="23"/>
      <c r="K116" s="20"/>
      <c r="L116" s="20"/>
      <c r="P116" s="52"/>
    </row>
    <row r="117" spans="5:16" s="28" customFormat="1" ht="12.75">
      <c r="E117" s="51"/>
      <c r="F117" s="20"/>
      <c r="G117" s="16"/>
      <c r="H117" s="17"/>
      <c r="I117" s="23"/>
      <c r="K117" s="20"/>
      <c r="L117" s="20"/>
      <c r="P117" s="52"/>
    </row>
    <row r="118" spans="5:16" s="28" customFormat="1" ht="12.75">
      <c r="E118" s="51"/>
      <c r="F118" s="20"/>
      <c r="G118" s="16"/>
      <c r="H118" s="17"/>
      <c r="I118" s="23"/>
      <c r="K118" s="20"/>
      <c r="L118" s="20"/>
      <c r="P118" s="52"/>
    </row>
    <row r="119" spans="5:16" s="28" customFormat="1" ht="12.75">
      <c r="E119" s="51"/>
      <c r="F119" s="20"/>
      <c r="G119" s="16"/>
      <c r="H119" s="17"/>
      <c r="I119" s="23"/>
      <c r="K119" s="20"/>
      <c r="L119" s="20"/>
      <c r="P119" s="52"/>
    </row>
    <row r="120" spans="5:16" s="28" customFormat="1" ht="12.75">
      <c r="E120" s="51"/>
      <c r="F120" s="20"/>
      <c r="G120" s="16"/>
      <c r="H120" s="17"/>
      <c r="I120" s="23"/>
      <c r="K120" s="20"/>
      <c r="L120" s="20"/>
      <c r="P120" s="52"/>
    </row>
    <row r="121" spans="5:16" s="28" customFormat="1" ht="12.75">
      <c r="E121" s="51"/>
      <c r="F121" s="20"/>
      <c r="G121" s="16"/>
      <c r="H121" s="17"/>
      <c r="I121" s="23"/>
      <c r="K121" s="20"/>
      <c r="L121" s="20"/>
      <c r="P121" s="52"/>
    </row>
    <row r="122" spans="5:16" s="28" customFormat="1" ht="12.75">
      <c r="E122" s="51"/>
      <c r="F122" s="20"/>
      <c r="G122" s="16"/>
      <c r="H122" s="17"/>
      <c r="I122" s="23"/>
      <c r="K122" s="20"/>
      <c r="L122" s="20"/>
      <c r="P122" s="52"/>
    </row>
    <row r="123" spans="5:16" s="28" customFormat="1" ht="12.75">
      <c r="E123" s="51"/>
      <c r="F123" s="20"/>
      <c r="G123" s="16"/>
      <c r="H123" s="17"/>
      <c r="I123" s="23"/>
      <c r="K123" s="20"/>
      <c r="L123" s="20"/>
      <c r="P123" s="52"/>
    </row>
    <row r="124" spans="5:16" s="28" customFormat="1" ht="12.75">
      <c r="E124" s="51"/>
      <c r="F124" s="20"/>
      <c r="G124" s="16"/>
      <c r="H124" s="17"/>
      <c r="I124" s="23"/>
      <c r="K124" s="20"/>
      <c r="L124" s="20"/>
      <c r="P124" s="52"/>
    </row>
    <row r="125" spans="5:16" s="28" customFormat="1" ht="12.75">
      <c r="E125" s="51"/>
      <c r="F125" s="20"/>
      <c r="G125" s="16"/>
      <c r="H125" s="17"/>
      <c r="I125" s="23"/>
      <c r="K125" s="20"/>
      <c r="L125" s="20"/>
      <c r="P125" s="52"/>
    </row>
    <row r="126" spans="5:16" s="28" customFormat="1" ht="12.75">
      <c r="E126" s="51"/>
      <c r="F126" s="20"/>
      <c r="G126" s="16"/>
      <c r="H126" s="17"/>
      <c r="I126" s="23"/>
      <c r="K126" s="20"/>
      <c r="L126" s="20"/>
      <c r="P126" s="52"/>
    </row>
    <row r="127" spans="5:16" s="28" customFormat="1" ht="12.75">
      <c r="E127" s="51"/>
      <c r="F127" s="20"/>
      <c r="G127" s="16"/>
      <c r="H127" s="17"/>
      <c r="I127" s="23"/>
      <c r="K127" s="20"/>
      <c r="L127" s="20"/>
      <c r="P127" s="52"/>
    </row>
    <row r="128" spans="5:16" s="28" customFormat="1" ht="12.75">
      <c r="E128" s="51"/>
      <c r="F128" s="20"/>
      <c r="G128" s="16"/>
      <c r="H128" s="17"/>
      <c r="I128" s="23"/>
      <c r="K128" s="20"/>
      <c r="L128" s="20"/>
      <c r="P128" s="52"/>
    </row>
    <row r="129" spans="5:16" s="28" customFormat="1" ht="12.75">
      <c r="E129" s="51"/>
      <c r="F129" s="20"/>
      <c r="G129" s="16"/>
      <c r="H129" s="17"/>
      <c r="I129" s="23"/>
      <c r="K129" s="20"/>
      <c r="L129" s="20"/>
      <c r="P129" s="52"/>
    </row>
    <row r="130" spans="5:16" s="28" customFormat="1" ht="12.75">
      <c r="E130" s="51"/>
      <c r="F130" s="20"/>
      <c r="G130" s="16"/>
      <c r="H130" s="17"/>
      <c r="I130" s="23"/>
      <c r="K130" s="20"/>
      <c r="L130" s="20"/>
      <c r="P130" s="52"/>
    </row>
    <row r="131" spans="5:16" s="28" customFormat="1" ht="12.75">
      <c r="E131" s="51"/>
      <c r="F131" s="20"/>
      <c r="G131" s="16"/>
      <c r="H131" s="17"/>
      <c r="I131" s="23"/>
      <c r="K131" s="20"/>
      <c r="L131" s="20"/>
      <c r="P131" s="52"/>
    </row>
    <row r="132" spans="5:16" s="28" customFormat="1" ht="12.75">
      <c r="E132" s="51"/>
      <c r="F132" s="20"/>
      <c r="G132" s="16"/>
      <c r="H132" s="17"/>
      <c r="I132" s="23"/>
      <c r="K132" s="20"/>
      <c r="L132" s="20"/>
      <c r="P132" s="52"/>
    </row>
    <row r="133" spans="5:16" s="28" customFormat="1" ht="12.75">
      <c r="E133" s="51"/>
      <c r="F133" s="20"/>
      <c r="G133" s="16"/>
      <c r="H133" s="17"/>
      <c r="I133" s="23"/>
      <c r="K133" s="20"/>
      <c r="L133" s="20"/>
      <c r="P133" s="52"/>
    </row>
    <row r="134" spans="5:16" s="28" customFormat="1" ht="12.75">
      <c r="E134" s="51"/>
      <c r="F134" s="20"/>
      <c r="G134" s="16"/>
      <c r="H134" s="17"/>
      <c r="I134" s="23"/>
      <c r="K134" s="20"/>
      <c r="L134" s="20"/>
      <c r="P134" s="52"/>
    </row>
    <row r="135" spans="5:16" s="28" customFormat="1" ht="12.75">
      <c r="E135" s="51"/>
      <c r="F135" s="20"/>
      <c r="G135" s="16"/>
      <c r="H135" s="17"/>
      <c r="I135" s="23"/>
      <c r="K135" s="20"/>
      <c r="L135" s="20"/>
      <c r="P135" s="52"/>
    </row>
    <row r="136" spans="5:16" s="28" customFormat="1" ht="12.75">
      <c r="E136" s="51"/>
      <c r="F136" s="20"/>
      <c r="G136" s="16"/>
      <c r="H136" s="17"/>
      <c r="I136" s="23"/>
      <c r="K136" s="20"/>
      <c r="L136" s="20"/>
      <c r="P136" s="52"/>
    </row>
    <row r="137" spans="5:16" s="28" customFormat="1" ht="12.75">
      <c r="E137" s="51"/>
      <c r="F137" s="20"/>
      <c r="G137" s="16"/>
      <c r="H137" s="17"/>
      <c r="I137" s="23"/>
      <c r="K137" s="20"/>
      <c r="L137" s="20"/>
      <c r="P137" s="52"/>
    </row>
    <row r="138" spans="5:16" s="28" customFormat="1" ht="12.75">
      <c r="E138" s="51"/>
      <c r="F138" s="20"/>
      <c r="G138" s="16"/>
      <c r="H138" s="17"/>
      <c r="I138" s="23"/>
      <c r="K138" s="20"/>
      <c r="L138" s="20"/>
      <c r="P138" s="52"/>
    </row>
    <row r="139" spans="5:16" s="28" customFormat="1" ht="12.75">
      <c r="E139" s="51"/>
      <c r="F139" s="20"/>
      <c r="G139" s="16"/>
      <c r="H139" s="17"/>
      <c r="I139" s="23"/>
      <c r="K139" s="20"/>
      <c r="L139" s="20"/>
      <c r="P139" s="52"/>
    </row>
    <row r="140" spans="5:16" s="28" customFormat="1" ht="12.75">
      <c r="E140" s="51"/>
      <c r="F140" s="20"/>
      <c r="G140" s="16"/>
      <c r="H140" s="17"/>
      <c r="I140" s="23"/>
      <c r="K140" s="20"/>
      <c r="L140" s="20"/>
      <c r="P140" s="52"/>
    </row>
    <row r="141" spans="5:16" s="28" customFormat="1" ht="12.75">
      <c r="E141" s="51"/>
      <c r="F141" s="20"/>
      <c r="G141" s="16"/>
      <c r="H141" s="17"/>
      <c r="I141" s="23"/>
      <c r="K141" s="20"/>
      <c r="L141" s="20"/>
      <c r="P141" s="52"/>
    </row>
    <row r="142" spans="5:16" s="28" customFormat="1" ht="12.75">
      <c r="E142" s="51"/>
      <c r="F142" s="20"/>
      <c r="G142" s="16"/>
      <c r="H142" s="17"/>
      <c r="I142" s="23"/>
      <c r="K142" s="20"/>
      <c r="L142" s="20"/>
      <c r="P142" s="52"/>
    </row>
    <row r="143" spans="5:16" s="28" customFormat="1" ht="12.75">
      <c r="E143" s="51"/>
      <c r="F143" s="20"/>
      <c r="G143" s="16"/>
      <c r="H143" s="17"/>
      <c r="I143" s="23"/>
      <c r="K143" s="20"/>
      <c r="L143" s="20"/>
      <c r="P143" s="52"/>
    </row>
    <row r="144" spans="5:16" s="28" customFormat="1" ht="12.75">
      <c r="E144" s="51"/>
      <c r="F144" s="20"/>
      <c r="G144" s="16"/>
      <c r="H144" s="17"/>
      <c r="I144" s="23"/>
      <c r="K144" s="20"/>
      <c r="L144" s="20"/>
      <c r="P144" s="52"/>
    </row>
    <row r="145" spans="5:16" s="28" customFormat="1" ht="12.75">
      <c r="E145" s="51"/>
      <c r="F145" s="20"/>
      <c r="G145" s="16"/>
      <c r="H145" s="17"/>
      <c r="I145" s="23"/>
      <c r="K145" s="20"/>
      <c r="L145" s="20"/>
      <c r="P145" s="52"/>
    </row>
    <row r="146" spans="5:16" s="28" customFormat="1" ht="12.75">
      <c r="E146" s="51"/>
      <c r="F146" s="20"/>
      <c r="G146" s="16"/>
      <c r="H146" s="17"/>
      <c r="I146" s="23"/>
      <c r="K146" s="20"/>
      <c r="L146" s="20"/>
      <c r="P146" s="52"/>
    </row>
    <row r="147" spans="5:16" s="28" customFormat="1" ht="12.75">
      <c r="E147" s="51"/>
      <c r="F147" s="20"/>
      <c r="G147" s="16"/>
      <c r="H147" s="17"/>
      <c r="I147" s="23"/>
      <c r="K147" s="20"/>
      <c r="L147" s="20"/>
      <c r="P147" s="52"/>
    </row>
    <row r="148" spans="5:16" s="28" customFormat="1" ht="12.75">
      <c r="E148" s="51"/>
      <c r="F148" s="20"/>
      <c r="G148" s="16"/>
      <c r="H148" s="17"/>
      <c r="I148" s="23"/>
      <c r="K148" s="20"/>
      <c r="L148" s="20"/>
      <c r="P148" s="52"/>
    </row>
    <row r="149" spans="5:16" s="28" customFormat="1" ht="12.75">
      <c r="E149" s="51"/>
      <c r="F149" s="20"/>
      <c r="G149" s="16"/>
      <c r="H149" s="17"/>
      <c r="I149" s="23"/>
      <c r="K149" s="20"/>
      <c r="L149" s="20"/>
      <c r="P149" s="52"/>
    </row>
    <row r="150" spans="5:16" s="28" customFormat="1" ht="12.75">
      <c r="E150" s="51"/>
      <c r="F150" s="20"/>
      <c r="G150" s="16"/>
      <c r="H150" s="17"/>
      <c r="I150" s="23"/>
      <c r="K150" s="20"/>
      <c r="L150" s="20"/>
      <c r="P150" s="52"/>
    </row>
    <row r="151" spans="5:16" s="28" customFormat="1" ht="12.75">
      <c r="E151" s="51"/>
      <c r="F151" s="20"/>
      <c r="G151" s="16"/>
      <c r="H151" s="17"/>
      <c r="I151" s="23"/>
      <c r="K151" s="20"/>
      <c r="L151" s="20"/>
      <c r="P151" s="52"/>
    </row>
    <row r="152" spans="5:16" s="28" customFormat="1" ht="12.75">
      <c r="E152" s="51"/>
      <c r="F152" s="20"/>
      <c r="G152" s="16"/>
      <c r="H152" s="17"/>
      <c r="I152" s="23"/>
      <c r="K152" s="20"/>
      <c r="L152" s="20"/>
      <c r="P152" s="52"/>
    </row>
    <row r="153" spans="5:16" s="28" customFormat="1" ht="12.75">
      <c r="E153" s="51"/>
      <c r="F153" s="20"/>
      <c r="G153" s="16"/>
      <c r="H153" s="17"/>
      <c r="I153" s="23"/>
      <c r="K153" s="20"/>
      <c r="L153" s="20"/>
      <c r="P153" s="52"/>
    </row>
    <row r="154" spans="5:16" s="28" customFormat="1" ht="12.75">
      <c r="E154" s="51"/>
      <c r="F154" s="20"/>
      <c r="G154" s="16"/>
      <c r="H154" s="17"/>
      <c r="I154" s="23"/>
      <c r="K154" s="20"/>
      <c r="L154" s="20"/>
      <c r="P154" s="52"/>
    </row>
    <row r="155" spans="5:16" s="28" customFormat="1" ht="12.75">
      <c r="E155" s="51"/>
      <c r="F155" s="20"/>
      <c r="G155" s="16"/>
      <c r="H155" s="17"/>
      <c r="I155" s="23"/>
      <c r="K155" s="20"/>
      <c r="L155" s="20"/>
      <c r="P155" s="52"/>
    </row>
    <row r="156" spans="5:16" s="28" customFormat="1" ht="12.75">
      <c r="E156" s="51"/>
      <c r="F156" s="20"/>
      <c r="G156" s="16"/>
      <c r="H156" s="17"/>
      <c r="I156" s="23"/>
      <c r="K156" s="20"/>
      <c r="L156" s="20"/>
      <c r="P156" s="52"/>
    </row>
    <row r="157" spans="5:16" s="28" customFormat="1" ht="12.75">
      <c r="E157" s="51"/>
      <c r="F157" s="20"/>
      <c r="G157" s="16"/>
      <c r="H157" s="17"/>
      <c r="I157" s="23"/>
      <c r="K157" s="20"/>
      <c r="L157" s="20"/>
      <c r="P157" s="52"/>
    </row>
    <row r="158" spans="5:16" s="28" customFormat="1" ht="12.75">
      <c r="E158" s="51"/>
      <c r="F158" s="20"/>
      <c r="G158" s="16"/>
      <c r="H158" s="17"/>
      <c r="I158" s="23"/>
      <c r="K158" s="20"/>
      <c r="L158" s="20"/>
      <c r="P158" s="52"/>
    </row>
    <row r="159" spans="5:16" s="28" customFormat="1" ht="12.75">
      <c r="E159" s="51"/>
      <c r="F159" s="20"/>
      <c r="G159" s="16"/>
      <c r="H159" s="17"/>
      <c r="I159" s="23"/>
      <c r="K159" s="20"/>
      <c r="L159" s="20"/>
      <c r="P159" s="52"/>
    </row>
    <row r="160" spans="5:16" s="28" customFormat="1" ht="12.75">
      <c r="E160" s="51"/>
      <c r="F160" s="20"/>
      <c r="G160" s="16"/>
      <c r="H160" s="17"/>
      <c r="I160" s="23"/>
      <c r="K160" s="20"/>
      <c r="L160" s="20"/>
      <c r="P160" s="52"/>
    </row>
    <row r="161" spans="5:16" s="28" customFormat="1" ht="12.75">
      <c r="E161" s="51"/>
      <c r="F161" s="20"/>
      <c r="G161" s="16"/>
      <c r="H161" s="17"/>
      <c r="I161" s="23"/>
      <c r="K161" s="20"/>
      <c r="L161" s="20"/>
      <c r="P161" s="52"/>
    </row>
    <row r="162" spans="5:16" s="28" customFormat="1" ht="12.75">
      <c r="E162" s="51"/>
      <c r="F162" s="20"/>
      <c r="G162" s="16"/>
      <c r="H162" s="17"/>
      <c r="I162" s="23"/>
      <c r="K162" s="20"/>
      <c r="L162" s="20"/>
      <c r="P162" s="52"/>
    </row>
    <row r="163" spans="5:16" s="28" customFormat="1" ht="12.75">
      <c r="E163" s="51"/>
      <c r="F163" s="20"/>
      <c r="G163" s="16"/>
      <c r="H163" s="17"/>
      <c r="I163" s="23"/>
      <c r="K163" s="20"/>
      <c r="L163" s="20"/>
      <c r="P163" s="52"/>
    </row>
    <row r="164" spans="5:16" s="28" customFormat="1" ht="12.75">
      <c r="E164" s="51"/>
      <c r="F164" s="20"/>
      <c r="G164" s="16"/>
      <c r="H164" s="17"/>
      <c r="I164" s="23"/>
      <c r="K164" s="20"/>
      <c r="L164" s="20"/>
      <c r="P164" s="52"/>
    </row>
    <row r="165" spans="5:16" s="28" customFormat="1" ht="12.75">
      <c r="E165" s="51"/>
      <c r="F165" s="20"/>
      <c r="G165" s="16"/>
      <c r="H165" s="17"/>
      <c r="I165" s="23"/>
      <c r="K165" s="20"/>
      <c r="L165" s="20"/>
      <c r="P165" s="52"/>
    </row>
    <row r="166" spans="5:16" s="28" customFormat="1" ht="12.75">
      <c r="E166" s="51"/>
      <c r="F166" s="20"/>
      <c r="G166" s="16"/>
      <c r="H166" s="17"/>
      <c r="I166" s="23"/>
      <c r="K166" s="20"/>
      <c r="L166" s="20"/>
      <c r="P166" s="52"/>
    </row>
    <row r="167" spans="5:16" s="28" customFormat="1" ht="12.75">
      <c r="E167" s="51"/>
      <c r="F167" s="20"/>
      <c r="G167" s="16"/>
      <c r="H167" s="17"/>
      <c r="I167" s="23"/>
      <c r="K167" s="20"/>
      <c r="L167" s="20"/>
      <c r="P167" s="52"/>
    </row>
    <row r="168" spans="5:16" s="28" customFormat="1" ht="12.75">
      <c r="E168" s="51"/>
      <c r="F168" s="20"/>
      <c r="G168" s="16"/>
      <c r="H168" s="17"/>
      <c r="I168" s="23"/>
      <c r="K168" s="20"/>
      <c r="L168" s="20"/>
      <c r="P168" s="52"/>
    </row>
    <row r="169" spans="5:16" s="28" customFormat="1" ht="12.75">
      <c r="E169" s="51"/>
      <c r="F169" s="20"/>
      <c r="G169" s="16"/>
      <c r="H169" s="17"/>
      <c r="I169" s="23"/>
      <c r="K169" s="20"/>
      <c r="L169" s="20"/>
      <c r="P169" s="52"/>
    </row>
    <row r="170" spans="5:16" s="28" customFormat="1" ht="12.75">
      <c r="E170" s="51"/>
      <c r="F170" s="20"/>
      <c r="G170" s="16"/>
      <c r="H170" s="17"/>
      <c r="I170" s="23"/>
      <c r="K170" s="20"/>
      <c r="L170" s="20"/>
      <c r="P170" s="52"/>
    </row>
    <row r="171" spans="5:16" s="28" customFormat="1" ht="12.75">
      <c r="E171" s="51"/>
      <c r="F171" s="20"/>
      <c r="G171" s="16"/>
      <c r="H171" s="17"/>
      <c r="I171" s="23"/>
      <c r="K171" s="20"/>
      <c r="L171" s="20"/>
      <c r="P171" s="52"/>
    </row>
    <row r="172" spans="5:16" s="28" customFormat="1" ht="12.75">
      <c r="E172" s="51"/>
      <c r="F172" s="20"/>
      <c r="G172" s="16"/>
      <c r="H172" s="17"/>
      <c r="I172" s="23"/>
      <c r="K172" s="20"/>
      <c r="L172" s="20"/>
      <c r="P172" s="52"/>
    </row>
    <row r="173" spans="5:16" s="28" customFormat="1" ht="12.75">
      <c r="E173" s="51"/>
      <c r="F173" s="20"/>
      <c r="G173" s="16"/>
      <c r="H173" s="17"/>
      <c r="I173" s="23"/>
      <c r="K173" s="20"/>
      <c r="L173" s="20"/>
      <c r="P173" s="52"/>
    </row>
    <row r="174" spans="5:16" s="28" customFormat="1" ht="12.75">
      <c r="E174" s="51"/>
      <c r="F174" s="20"/>
      <c r="G174" s="16"/>
      <c r="H174" s="17"/>
      <c r="I174" s="23"/>
      <c r="K174" s="20"/>
      <c r="L174" s="20"/>
      <c r="P174" s="52"/>
    </row>
    <row r="175" spans="5:16" s="28" customFormat="1" ht="12.75">
      <c r="E175" s="51"/>
      <c r="F175" s="20"/>
      <c r="G175" s="16"/>
      <c r="H175" s="17"/>
      <c r="I175" s="23"/>
      <c r="K175" s="20"/>
      <c r="L175" s="20"/>
      <c r="P175" s="52"/>
    </row>
    <row r="176" spans="5:16" s="28" customFormat="1" ht="12.75">
      <c r="E176" s="51"/>
      <c r="F176" s="20"/>
      <c r="G176" s="16"/>
      <c r="H176" s="17"/>
      <c r="I176" s="23"/>
      <c r="K176" s="20"/>
      <c r="L176" s="20"/>
      <c r="P176" s="52"/>
    </row>
    <row r="177" spans="5:16" s="28" customFormat="1" ht="12.75">
      <c r="E177" s="51"/>
      <c r="F177" s="20"/>
      <c r="G177" s="16"/>
      <c r="H177" s="17"/>
      <c r="I177" s="23"/>
      <c r="K177" s="20"/>
      <c r="L177" s="20"/>
      <c r="P177" s="52"/>
    </row>
    <row r="178" spans="5:16" s="28" customFormat="1" ht="12.75">
      <c r="E178" s="51"/>
      <c r="F178" s="20"/>
      <c r="G178" s="16"/>
      <c r="H178" s="17"/>
      <c r="I178" s="23"/>
      <c r="K178" s="20"/>
      <c r="L178" s="20"/>
      <c r="P178" s="52"/>
    </row>
    <row r="179" spans="5:16" s="28" customFormat="1" ht="12.75">
      <c r="E179" s="51"/>
      <c r="F179" s="20"/>
      <c r="G179" s="16"/>
      <c r="H179" s="17"/>
      <c r="I179" s="23"/>
      <c r="K179" s="20"/>
      <c r="L179" s="20"/>
      <c r="P179" s="52"/>
    </row>
    <row r="180" spans="5:16" s="28" customFormat="1" ht="12.75">
      <c r="E180" s="51"/>
      <c r="F180" s="20"/>
      <c r="G180" s="16"/>
      <c r="H180" s="17"/>
      <c r="I180" s="23"/>
      <c r="K180" s="20"/>
      <c r="L180" s="20"/>
      <c r="P180" s="52"/>
    </row>
    <row r="181" spans="5:16" s="28" customFormat="1" ht="12.75">
      <c r="E181" s="51"/>
      <c r="F181" s="20"/>
      <c r="G181" s="16"/>
      <c r="H181" s="17"/>
      <c r="I181" s="23"/>
      <c r="K181" s="20"/>
      <c r="L181" s="20"/>
      <c r="P181" s="52"/>
    </row>
    <row r="182" spans="5:16" s="28" customFormat="1" ht="12.75">
      <c r="E182" s="51"/>
      <c r="F182" s="20"/>
      <c r="G182" s="16"/>
      <c r="H182" s="17"/>
      <c r="I182" s="23"/>
      <c r="K182" s="20"/>
      <c r="L182" s="20"/>
      <c r="P182" s="52"/>
    </row>
    <row r="183" spans="5:16" s="28" customFormat="1" ht="12.75">
      <c r="E183" s="51"/>
      <c r="F183" s="20"/>
      <c r="G183" s="16"/>
      <c r="H183" s="17"/>
      <c r="I183" s="23"/>
      <c r="K183" s="20"/>
      <c r="L183" s="20"/>
      <c r="P183" s="52"/>
    </row>
    <row r="184" spans="5:16" s="28" customFormat="1" ht="12.75">
      <c r="E184" s="51"/>
      <c r="F184" s="20"/>
      <c r="G184" s="16"/>
      <c r="H184" s="17"/>
      <c r="I184" s="23"/>
      <c r="K184" s="20"/>
      <c r="L184" s="20"/>
      <c r="P184" s="52"/>
    </row>
    <row r="185" spans="5:16" s="28" customFormat="1" ht="12.75">
      <c r="E185" s="51"/>
      <c r="F185" s="20"/>
      <c r="G185" s="16"/>
      <c r="H185" s="17"/>
      <c r="I185" s="23"/>
      <c r="K185" s="20"/>
      <c r="L185" s="20"/>
      <c r="P185" s="52"/>
    </row>
    <row r="186" spans="5:16" s="28" customFormat="1" ht="12.75">
      <c r="E186" s="51"/>
      <c r="F186" s="20"/>
      <c r="G186" s="16"/>
      <c r="H186" s="17"/>
      <c r="I186" s="23"/>
      <c r="K186" s="20"/>
      <c r="L186" s="20"/>
      <c r="P186" s="52"/>
    </row>
    <row r="187" spans="5:16" s="28" customFormat="1" ht="12.75">
      <c r="E187" s="51"/>
      <c r="F187" s="20"/>
      <c r="G187" s="16"/>
      <c r="H187" s="17"/>
      <c r="I187" s="23"/>
      <c r="K187" s="20"/>
      <c r="L187" s="20"/>
      <c r="P187" s="52"/>
    </row>
    <row r="188" spans="5:16" s="28" customFormat="1" ht="12.75">
      <c r="E188" s="51"/>
      <c r="F188" s="20"/>
      <c r="G188" s="16"/>
      <c r="H188" s="17"/>
      <c r="I188" s="23"/>
      <c r="K188" s="20"/>
      <c r="L188" s="20"/>
      <c r="P188" s="52"/>
    </row>
    <row r="189" spans="5:16" s="28" customFormat="1" ht="12.75">
      <c r="E189" s="51"/>
      <c r="F189" s="20"/>
      <c r="G189" s="16"/>
      <c r="H189" s="17"/>
      <c r="I189" s="23"/>
      <c r="K189" s="20"/>
      <c r="L189" s="20"/>
      <c r="P189" s="52"/>
    </row>
    <row r="190" spans="5:16" s="28" customFormat="1" ht="12.75">
      <c r="E190" s="51"/>
      <c r="F190" s="20"/>
      <c r="G190" s="16"/>
      <c r="H190" s="17"/>
      <c r="I190" s="23"/>
      <c r="K190" s="20"/>
      <c r="L190" s="20"/>
      <c r="P190" s="52"/>
    </row>
    <row r="191" spans="5:16" s="28" customFormat="1" ht="12.75">
      <c r="E191" s="51"/>
      <c r="F191" s="20"/>
      <c r="G191" s="16"/>
      <c r="H191" s="17"/>
      <c r="I191" s="23"/>
      <c r="K191" s="20"/>
      <c r="L191" s="20"/>
      <c r="P191" s="52"/>
    </row>
    <row r="192" spans="5:16" s="28" customFormat="1" ht="12.75">
      <c r="E192" s="51"/>
      <c r="F192" s="20"/>
      <c r="G192" s="16"/>
      <c r="H192" s="17"/>
      <c r="I192" s="23"/>
      <c r="K192" s="20"/>
      <c r="L192" s="20"/>
      <c r="P192" s="52"/>
    </row>
    <row r="193" spans="5:16" s="28" customFormat="1" ht="12.75">
      <c r="E193" s="51"/>
      <c r="F193" s="20"/>
      <c r="G193" s="16"/>
      <c r="H193" s="17"/>
      <c r="I193" s="23"/>
      <c r="K193" s="20"/>
      <c r="L193" s="20"/>
      <c r="P193" s="52"/>
    </row>
    <row r="194" spans="5:16" s="28" customFormat="1" ht="12.75">
      <c r="E194" s="51"/>
      <c r="F194" s="20"/>
      <c r="G194" s="16"/>
      <c r="H194" s="17"/>
      <c r="I194" s="23"/>
      <c r="K194" s="20"/>
      <c r="L194" s="20"/>
      <c r="P194" s="52"/>
    </row>
    <row r="195" spans="5:16" s="28" customFormat="1" ht="12.75">
      <c r="E195" s="51"/>
      <c r="F195" s="20"/>
      <c r="G195" s="16"/>
      <c r="H195" s="17"/>
      <c r="I195" s="23"/>
      <c r="K195" s="20"/>
      <c r="L195" s="20"/>
      <c r="P195" s="52"/>
    </row>
    <row r="196" spans="5:16" s="28" customFormat="1" ht="12.75">
      <c r="E196" s="51"/>
      <c r="F196" s="20"/>
      <c r="G196" s="16"/>
      <c r="H196" s="17"/>
      <c r="I196" s="23"/>
      <c r="K196" s="20"/>
      <c r="L196" s="20"/>
      <c r="P196" s="52"/>
    </row>
    <row r="197" spans="5:16" s="28" customFormat="1" ht="12.75">
      <c r="E197" s="51"/>
      <c r="F197" s="20"/>
      <c r="G197" s="16"/>
      <c r="H197" s="17"/>
      <c r="I197" s="23"/>
      <c r="K197" s="20"/>
      <c r="L197" s="20"/>
      <c r="P197" s="52"/>
    </row>
    <row r="198" spans="5:16" s="28" customFormat="1" ht="12.75">
      <c r="E198" s="51"/>
      <c r="F198" s="20"/>
      <c r="G198" s="16"/>
      <c r="H198" s="17"/>
      <c r="I198" s="23"/>
      <c r="K198" s="20"/>
      <c r="L198" s="20"/>
      <c r="P198" s="52"/>
    </row>
    <row r="199" spans="5:16" s="28" customFormat="1" ht="12.75">
      <c r="E199" s="51"/>
      <c r="F199" s="20"/>
      <c r="G199" s="16"/>
      <c r="H199" s="17"/>
      <c r="I199" s="23"/>
      <c r="K199" s="20"/>
      <c r="L199" s="20"/>
      <c r="P199" s="52"/>
    </row>
    <row r="200" spans="5:16" s="28" customFormat="1" ht="12.75">
      <c r="E200" s="51"/>
      <c r="F200" s="20"/>
      <c r="G200" s="16"/>
      <c r="H200" s="17"/>
      <c r="I200" s="23"/>
      <c r="K200" s="20"/>
      <c r="L200" s="20"/>
      <c r="P200" s="52"/>
    </row>
    <row r="201" spans="5:16" s="28" customFormat="1" ht="12.75">
      <c r="E201" s="51"/>
      <c r="F201" s="20"/>
      <c r="G201" s="16"/>
      <c r="H201" s="17"/>
      <c r="I201" s="23"/>
      <c r="K201" s="20"/>
      <c r="L201" s="20"/>
      <c r="P201" s="52"/>
    </row>
    <row r="202" spans="5:16" s="28" customFormat="1" ht="12.75">
      <c r="E202" s="51"/>
      <c r="F202" s="20"/>
      <c r="G202" s="16"/>
      <c r="H202" s="17"/>
      <c r="I202" s="23"/>
      <c r="K202" s="20"/>
      <c r="L202" s="20"/>
      <c r="P202" s="52"/>
    </row>
    <row r="203" spans="5:16" s="28" customFormat="1" ht="12.75">
      <c r="E203" s="51"/>
      <c r="F203" s="20"/>
      <c r="G203" s="16"/>
      <c r="H203" s="17"/>
      <c r="I203" s="23"/>
      <c r="K203" s="20"/>
      <c r="L203" s="20"/>
      <c r="P203" s="52"/>
    </row>
    <row r="204" spans="5:16" s="28" customFormat="1" ht="12.75">
      <c r="E204" s="51"/>
      <c r="F204" s="20"/>
      <c r="G204" s="16"/>
      <c r="H204" s="17"/>
      <c r="I204" s="23"/>
      <c r="K204" s="20"/>
      <c r="L204" s="20"/>
      <c r="P204" s="52"/>
    </row>
    <row r="205" spans="5:16" s="28" customFormat="1" ht="12.75">
      <c r="E205" s="51"/>
      <c r="F205" s="20"/>
      <c r="G205" s="16"/>
      <c r="H205" s="17"/>
      <c r="I205" s="23"/>
      <c r="K205" s="20"/>
      <c r="L205" s="20"/>
      <c r="P205" s="52"/>
    </row>
    <row r="206" spans="5:16" s="28" customFormat="1" ht="12.75">
      <c r="E206" s="51"/>
      <c r="F206" s="20"/>
      <c r="G206" s="16"/>
      <c r="H206" s="17"/>
      <c r="I206" s="23"/>
      <c r="K206" s="20"/>
      <c r="L206" s="20"/>
      <c r="P206" s="52"/>
    </row>
    <row r="207" spans="5:16" s="28" customFormat="1" ht="12.75">
      <c r="E207" s="51"/>
      <c r="F207" s="20"/>
      <c r="G207" s="16"/>
      <c r="H207" s="17"/>
      <c r="I207" s="23"/>
      <c r="K207" s="20"/>
      <c r="L207" s="20"/>
      <c r="P207" s="52"/>
    </row>
    <row r="208" spans="5:16" s="28" customFormat="1" ht="12.75">
      <c r="E208" s="51"/>
      <c r="F208" s="20"/>
      <c r="G208" s="16"/>
      <c r="H208" s="17"/>
      <c r="I208" s="23"/>
      <c r="K208" s="20"/>
      <c r="L208" s="20"/>
      <c r="P208" s="52"/>
    </row>
    <row r="209" spans="5:16" s="28" customFormat="1" ht="12.75">
      <c r="E209" s="51"/>
      <c r="F209" s="20"/>
      <c r="G209" s="16"/>
      <c r="H209" s="17"/>
      <c r="I209" s="23"/>
      <c r="K209" s="20"/>
      <c r="L209" s="20"/>
      <c r="P209" s="52"/>
    </row>
    <row r="210" spans="5:16" s="28" customFormat="1" ht="12.75">
      <c r="E210" s="51"/>
      <c r="F210" s="20"/>
      <c r="G210" s="16"/>
      <c r="H210" s="17"/>
      <c r="I210" s="23"/>
      <c r="K210" s="20"/>
      <c r="L210" s="20"/>
      <c r="P210" s="52"/>
    </row>
    <row r="211" spans="5:16" s="28" customFormat="1" ht="12.75">
      <c r="E211" s="51"/>
      <c r="F211" s="20"/>
      <c r="G211" s="16"/>
      <c r="H211" s="17"/>
      <c r="I211" s="23"/>
      <c r="K211" s="20"/>
      <c r="L211" s="20"/>
      <c r="P211" s="52"/>
    </row>
    <row r="212" spans="5:16" s="28" customFormat="1" ht="12.75">
      <c r="E212" s="51"/>
      <c r="F212" s="20"/>
      <c r="G212" s="16"/>
      <c r="H212" s="17"/>
      <c r="I212" s="23"/>
      <c r="K212" s="20"/>
      <c r="L212" s="20"/>
      <c r="P212" s="52"/>
    </row>
    <row r="213" spans="5:16" s="28" customFormat="1" ht="12.75">
      <c r="E213" s="51"/>
      <c r="F213" s="20"/>
      <c r="G213" s="16"/>
      <c r="H213" s="17"/>
      <c r="I213" s="23"/>
      <c r="K213" s="20"/>
      <c r="L213" s="20"/>
      <c r="P213" s="52"/>
    </row>
    <row r="214" spans="5:16" s="28" customFormat="1" ht="12.75">
      <c r="E214" s="51"/>
      <c r="F214" s="20"/>
      <c r="G214" s="16"/>
      <c r="H214" s="17"/>
      <c r="I214" s="23"/>
      <c r="K214" s="20"/>
      <c r="L214" s="20"/>
      <c r="P214" s="52"/>
    </row>
    <row r="215" spans="5:16" s="28" customFormat="1" ht="12.75">
      <c r="E215" s="51"/>
      <c r="F215" s="20"/>
      <c r="G215" s="16"/>
      <c r="H215" s="17"/>
      <c r="I215" s="23"/>
      <c r="K215" s="20"/>
      <c r="L215" s="20"/>
      <c r="P215" s="52"/>
    </row>
    <row r="216" spans="5:16" s="28" customFormat="1" ht="12.75">
      <c r="E216" s="51"/>
      <c r="F216" s="20"/>
      <c r="G216" s="16"/>
      <c r="H216" s="17"/>
      <c r="I216" s="23"/>
      <c r="K216" s="20"/>
      <c r="L216" s="20"/>
      <c r="P216" s="52"/>
    </row>
    <row r="217" spans="5:16" s="28" customFormat="1" ht="12.75">
      <c r="E217" s="51"/>
      <c r="F217" s="20"/>
      <c r="G217" s="16"/>
      <c r="H217" s="17"/>
      <c r="I217" s="23"/>
      <c r="K217" s="20"/>
      <c r="L217" s="20"/>
      <c r="P217" s="52"/>
    </row>
    <row r="218" spans="5:16" s="28" customFormat="1" ht="12.75">
      <c r="E218" s="51"/>
      <c r="F218" s="20"/>
      <c r="G218" s="16"/>
      <c r="H218" s="17"/>
      <c r="I218" s="23"/>
      <c r="K218" s="20"/>
      <c r="L218" s="20"/>
      <c r="P218" s="52"/>
    </row>
    <row r="219" spans="5:16" s="28" customFormat="1" ht="12.75">
      <c r="E219" s="51"/>
      <c r="F219" s="20"/>
      <c r="G219" s="16"/>
      <c r="H219" s="17"/>
      <c r="I219" s="23"/>
      <c r="K219" s="20"/>
      <c r="L219" s="20"/>
      <c r="P219" s="52"/>
    </row>
    <row r="220" spans="5:16" s="28" customFormat="1" ht="12.75">
      <c r="E220" s="51"/>
      <c r="F220" s="20"/>
      <c r="G220" s="16"/>
      <c r="H220" s="17"/>
      <c r="I220" s="23"/>
      <c r="K220" s="20"/>
      <c r="L220" s="20"/>
      <c r="P220" s="52"/>
    </row>
    <row r="221" spans="5:16" s="28" customFormat="1" ht="12.75">
      <c r="E221" s="51"/>
      <c r="F221" s="20"/>
      <c r="G221" s="16"/>
      <c r="H221" s="17"/>
      <c r="I221" s="23"/>
      <c r="K221" s="20"/>
      <c r="L221" s="20"/>
      <c r="P221" s="52"/>
    </row>
    <row r="222" spans="5:16" s="28" customFormat="1" ht="12.75">
      <c r="E222" s="51"/>
      <c r="F222" s="20"/>
      <c r="G222" s="16"/>
      <c r="H222" s="17"/>
      <c r="I222" s="23"/>
      <c r="K222" s="20"/>
      <c r="L222" s="20"/>
      <c r="P222" s="52"/>
    </row>
    <row r="223" spans="5:16" s="28" customFormat="1" ht="12.75">
      <c r="E223" s="51"/>
      <c r="F223" s="20"/>
      <c r="G223" s="16"/>
      <c r="H223" s="17"/>
      <c r="I223" s="23"/>
      <c r="K223" s="20"/>
      <c r="L223" s="20"/>
      <c r="P223" s="52"/>
    </row>
    <row r="224" spans="5:16" s="28" customFormat="1" ht="12.75">
      <c r="E224" s="51"/>
      <c r="F224" s="20"/>
      <c r="G224" s="16"/>
      <c r="H224" s="17"/>
      <c r="I224" s="23"/>
      <c r="K224" s="20"/>
      <c r="L224" s="20"/>
      <c r="P224" s="52"/>
    </row>
    <row r="225" spans="5:16" s="28" customFormat="1" ht="12.75">
      <c r="E225" s="51"/>
      <c r="F225" s="20"/>
      <c r="G225" s="16"/>
      <c r="H225" s="17"/>
      <c r="I225" s="23"/>
      <c r="K225" s="20"/>
      <c r="L225" s="20"/>
      <c r="P225" s="52"/>
    </row>
    <row r="226" spans="5:16" s="28" customFormat="1" ht="12.75">
      <c r="E226" s="51"/>
      <c r="F226" s="20"/>
      <c r="G226" s="16"/>
      <c r="H226" s="17"/>
      <c r="I226" s="23"/>
      <c r="K226" s="20"/>
      <c r="L226" s="20"/>
      <c r="P226" s="52"/>
    </row>
    <row r="227" spans="5:16" s="28" customFormat="1" ht="12.75">
      <c r="E227" s="51"/>
      <c r="F227" s="20"/>
      <c r="G227" s="16"/>
      <c r="H227" s="17"/>
      <c r="I227" s="23"/>
      <c r="K227" s="20"/>
      <c r="L227" s="20"/>
      <c r="P227" s="52"/>
    </row>
    <row r="228" spans="5:16" s="28" customFormat="1" ht="12.75">
      <c r="E228" s="51"/>
      <c r="F228" s="20"/>
      <c r="G228" s="16"/>
      <c r="H228" s="17"/>
      <c r="I228" s="23"/>
      <c r="K228" s="20"/>
      <c r="L228" s="20"/>
      <c r="P228" s="52"/>
    </row>
    <row r="229" spans="5:16" s="28" customFormat="1" ht="12.75">
      <c r="E229" s="51"/>
      <c r="F229" s="20"/>
      <c r="G229" s="16"/>
      <c r="H229" s="17"/>
      <c r="I229" s="23"/>
      <c r="K229" s="20"/>
      <c r="L229" s="20"/>
      <c r="P229" s="52"/>
    </row>
    <row r="230" spans="5:16" s="28" customFormat="1" ht="12.75">
      <c r="E230" s="51"/>
      <c r="F230" s="20"/>
      <c r="G230" s="16"/>
      <c r="H230" s="17"/>
      <c r="I230" s="23"/>
      <c r="K230" s="20"/>
      <c r="L230" s="20"/>
      <c r="P230" s="52"/>
    </row>
    <row r="231" spans="5:16" s="28" customFormat="1" ht="12.75">
      <c r="E231" s="51"/>
      <c r="F231" s="20"/>
      <c r="G231" s="16"/>
      <c r="H231" s="17"/>
      <c r="I231" s="23"/>
      <c r="K231" s="20"/>
      <c r="L231" s="20"/>
      <c r="P231" s="52"/>
    </row>
    <row r="232" spans="5:16" s="28" customFormat="1" ht="12.75">
      <c r="E232" s="51"/>
      <c r="F232" s="20"/>
      <c r="G232" s="16"/>
      <c r="H232" s="17"/>
      <c r="I232" s="23"/>
      <c r="K232" s="20"/>
      <c r="L232" s="20"/>
      <c r="P232" s="52"/>
    </row>
    <row r="233" spans="5:16" s="28" customFormat="1" ht="12.75">
      <c r="E233" s="51"/>
      <c r="F233" s="20"/>
      <c r="G233" s="16"/>
      <c r="H233" s="17"/>
      <c r="I233" s="23"/>
      <c r="K233" s="20"/>
      <c r="L233" s="20"/>
      <c r="P233" s="52"/>
    </row>
    <row r="234" spans="5:16" s="28" customFormat="1" ht="12.75">
      <c r="E234" s="51"/>
      <c r="F234" s="20"/>
      <c r="G234" s="16"/>
      <c r="H234" s="17"/>
      <c r="I234" s="23"/>
      <c r="K234" s="20"/>
      <c r="L234" s="20"/>
      <c r="P234" s="52"/>
    </row>
    <row r="235" spans="5:16" s="28" customFormat="1" ht="12.75">
      <c r="E235" s="51"/>
      <c r="F235" s="20"/>
      <c r="G235" s="16"/>
      <c r="H235" s="17"/>
      <c r="I235" s="23"/>
      <c r="K235" s="20"/>
      <c r="L235" s="20"/>
      <c r="P235" s="52"/>
    </row>
    <row r="236" spans="5:16" s="28" customFormat="1" ht="12.75">
      <c r="E236" s="51"/>
      <c r="F236" s="20"/>
      <c r="G236" s="16"/>
      <c r="H236" s="17"/>
      <c r="I236" s="23"/>
      <c r="K236" s="20"/>
      <c r="L236" s="20"/>
      <c r="P236" s="52"/>
    </row>
    <row r="237" spans="5:16" s="28" customFormat="1" ht="12.75">
      <c r="E237" s="51"/>
      <c r="F237" s="20"/>
      <c r="G237" s="16"/>
      <c r="H237" s="17"/>
      <c r="I237" s="23"/>
      <c r="K237" s="20"/>
      <c r="L237" s="20"/>
      <c r="P237" s="52"/>
    </row>
    <row r="238" spans="5:16" s="28" customFormat="1" ht="12.75">
      <c r="E238" s="51"/>
      <c r="F238" s="20"/>
      <c r="G238" s="16"/>
      <c r="H238" s="17"/>
      <c r="I238" s="23"/>
      <c r="K238" s="20"/>
      <c r="L238" s="20"/>
      <c r="P238" s="52"/>
    </row>
    <row r="239" spans="5:16" s="28" customFormat="1" ht="12.75">
      <c r="E239" s="51"/>
      <c r="F239" s="20"/>
      <c r="G239" s="16"/>
      <c r="H239" s="17"/>
      <c r="I239" s="23"/>
      <c r="K239" s="20"/>
      <c r="L239" s="20"/>
      <c r="P239" s="52"/>
    </row>
    <row r="240" spans="5:16" s="28" customFormat="1" ht="12.75">
      <c r="E240" s="51"/>
      <c r="F240" s="20"/>
      <c r="G240" s="16"/>
      <c r="H240" s="17"/>
      <c r="I240" s="23"/>
      <c r="K240" s="20"/>
      <c r="L240" s="20"/>
      <c r="P240" s="52"/>
    </row>
    <row r="241" spans="5:16" s="28" customFormat="1" ht="12.75">
      <c r="E241" s="51"/>
      <c r="F241" s="20"/>
      <c r="G241" s="16"/>
      <c r="H241" s="17"/>
      <c r="I241" s="23"/>
      <c r="K241" s="20"/>
      <c r="L241" s="20"/>
      <c r="P241" s="52"/>
    </row>
    <row r="242" spans="5:16" s="28" customFormat="1" ht="12.75">
      <c r="E242" s="51"/>
      <c r="F242" s="20"/>
      <c r="G242" s="16"/>
      <c r="H242" s="17"/>
      <c r="I242" s="23"/>
      <c r="K242" s="20"/>
      <c r="L242" s="20"/>
      <c r="P242" s="52"/>
    </row>
    <row r="243" spans="5:16" s="28" customFormat="1" ht="12.75">
      <c r="E243" s="51"/>
      <c r="F243" s="20"/>
      <c r="G243" s="16"/>
      <c r="H243" s="17"/>
      <c r="I243" s="23"/>
      <c r="K243" s="20"/>
      <c r="L243" s="20"/>
      <c r="P243" s="52"/>
    </row>
    <row r="244" spans="5:16" s="28" customFormat="1" ht="12.75">
      <c r="E244" s="51"/>
      <c r="F244" s="20"/>
      <c r="G244" s="16"/>
      <c r="H244" s="17"/>
      <c r="I244" s="23"/>
      <c r="K244" s="20"/>
      <c r="L244" s="20"/>
      <c r="P244" s="52"/>
    </row>
    <row r="245" spans="5:16" s="28" customFormat="1" ht="12.75">
      <c r="E245" s="51"/>
      <c r="F245" s="20"/>
      <c r="G245" s="16"/>
      <c r="H245" s="17"/>
      <c r="I245" s="23"/>
      <c r="K245" s="20"/>
      <c r="L245" s="20"/>
      <c r="P245" s="52"/>
    </row>
    <row r="246" spans="5:16" s="28" customFormat="1" ht="12.75">
      <c r="E246" s="51"/>
      <c r="F246" s="20"/>
      <c r="G246" s="16"/>
      <c r="H246" s="17"/>
      <c r="I246" s="23"/>
      <c r="K246" s="20"/>
      <c r="L246" s="20"/>
      <c r="P246" s="52"/>
    </row>
    <row r="247" spans="5:16" s="28" customFormat="1" ht="12.75">
      <c r="E247" s="51"/>
      <c r="F247" s="20"/>
      <c r="G247" s="16"/>
      <c r="H247" s="17"/>
      <c r="I247" s="23"/>
      <c r="K247" s="20"/>
      <c r="L247" s="20"/>
      <c r="P247" s="52"/>
    </row>
    <row r="248" spans="5:16" s="28" customFormat="1" ht="12.75">
      <c r="E248" s="51"/>
      <c r="F248" s="20"/>
      <c r="G248" s="16"/>
      <c r="H248" s="17"/>
      <c r="I248" s="23"/>
      <c r="K248" s="20"/>
      <c r="L248" s="20"/>
      <c r="P248" s="52"/>
    </row>
    <row r="249" spans="5:16" s="28" customFormat="1" ht="12.75">
      <c r="E249" s="51"/>
      <c r="F249" s="20"/>
      <c r="G249" s="16"/>
      <c r="H249" s="17"/>
      <c r="I249" s="23"/>
      <c r="K249" s="20"/>
      <c r="L249" s="20"/>
      <c r="P249" s="52"/>
    </row>
    <row r="250" spans="5:16" s="28" customFormat="1" ht="12.75">
      <c r="E250" s="51"/>
      <c r="F250" s="20"/>
      <c r="G250" s="16"/>
      <c r="H250" s="17"/>
      <c r="I250" s="23"/>
      <c r="K250" s="20"/>
      <c r="L250" s="20"/>
      <c r="P250" s="52"/>
    </row>
    <row r="251" spans="5:16" s="28" customFormat="1" ht="12.75">
      <c r="E251" s="51"/>
      <c r="F251" s="20"/>
      <c r="G251" s="16"/>
      <c r="H251" s="17"/>
      <c r="I251" s="23"/>
      <c r="K251" s="20"/>
      <c r="L251" s="20"/>
      <c r="P251" s="52"/>
    </row>
    <row r="252" spans="5:16" s="28" customFormat="1" ht="12.75">
      <c r="E252" s="51"/>
      <c r="F252" s="20"/>
      <c r="G252" s="16"/>
      <c r="H252" s="17"/>
      <c r="I252" s="23"/>
      <c r="K252" s="20"/>
      <c r="L252" s="20"/>
      <c r="P252" s="52"/>
    </row>
    <row r="253" spans="5:16" s="28" customFormat="1" ht="12.75">
      <c r="E253" s="51"/>
      <c r="F253" s="20"/>
      <c r="G253" s="16"/>
      <c r="H253" s="17"/>
      <c r="I253" s="23"/>
      <c r="K253" s="20"/>
      <c r="L253" s="20"/>
      <c r="P253" s="52"/>
    </row>
    <row r="254" spans="5:16" s="28" customFormat="1" ht="12.75">
      <c r="E254" s="51"/>
      <c r="F254" s="20"/>
      <c r="G254" s="16"/>
      <c r="H254" s="17"/>
      <c r="I254" s="23"/>
      <c r="K254" s="20"/>
      <c r="L254" s="20"/>
      <c r="P254" s="52"/>
    </row>
    <row r="255" spans="5:16" s="28" customFormat="1" ht="12.75">
      <c r="E255" s="51"/>
      <c r="F255" s="20"/>
      <c r="G255" s="16"/>
      <c r="H255" s="17"/>
      <c r="I255" s="23"/>
      <c r="K255" s="20"/>
      <c r="L255" s="20"/>
      <c r="P255" s="52"/>
    </row>
    <row r="256" spans="5:16" s="28" customFormat="1" ht="12.75">
      <c r="E256" s="51"/>
      <c r="F256" s="20"/>
      <c r="G256" s="16"/>
      <c r="H256" s="17"/>
      <c r="I256" s="23"/>
      <c r="K256" s="20"/>
      <c r="L256" s="20"/>
      <c r="P256" s="52"/>
    </row>
    <row r="257" spans="5:16" s="28" customFormat="1" ht="12.75">
      <c r="E257" s="51"/>
      <c r="F257" s="20"/>
      <c r="G257" s="16"/>
      <c r="H257" s="17"/>
      <c r="I257" s="23"/>
      <c r="K257" s="20"/>
      <c r="L257" s="20"/>
      <c r="P257" s="52"/>
    </row>
    <row r="258" spans="5:16" s="28" customFormat="1" ht="12.75">
      <c r="E258" s="51"/>
      <c r="F258" s="20"/>
      <c r="G258" s="16"/>
      <c r="H258" s="17"/>
      <c r="I258" s="23"/>
      <c r="K258" s="20"/>
      <c r="L258" s="20"/>
      <c r="P258" s="52"/>
    </row>
    <row r="259" spans="5:16" s="28" customFormat="1" ht="12.75">
      <c r="E259" s="51"/>
      <c r="F259" s="20"/>
      <c r="G259" s="16"/>
      <c r="H259" s="17"/>
      <c r="I259" s="23"/>
      <c r="K259" s="20"/>
      <c r="L259" s="20"/>
      <c r="P259" s="52"/>
    </row>
    <row r="260" spans="5:16" s="28" customFormat="1" ht="12.75">
      <c r="E260" s="51"/>
      <c r="F260" s="20"/>
      <c r="G260" s="16"/>
      <c r="H260" s="17"/>
      <c r="I260" s="23"/>
      <c r="K260" s="20"/>
      <c r="L260" s="20"/>
      <c r="P260" s="52"/>
    </row>
    <row r="261" spans="5:16" s="28" customFormat="1" ht="12.75">
      <c r="E261" s="51"/>
      <c r="F261" s="20"/>
      <c r="G261" s="16"/>
      <c r="H261" s="17"/>
      <c r="I261" s="23"/>
      <c r="K261" s="20"/>
      <c r="L261" s="20"/>
      <c r="P261" s="52"/>
    </row>
    <row r="262" spans="5:16" s="28" customFormat="1" ht="12.75">
      <c r="E262" s="51"/>
      <c r="F262" s="20"/>
      <c r="G262" s="16"/>
      <c r="H262" s="17"/>
      <c r="I262" s="23"/>
      <c r="K262" s="20"/>
      <c r="L262" s="20"/>
      <c r="P262" s="52"/>
    </row>
    <row r="263" spans="5:16" s="28" customFormat="1" ht="12.75">
      <c r="E263" s="51"/>
      <c r="F263" s="20"/>
      <c r="G263" s="16"/>
      <c r="H263" s="17"/>
      <c r="I263" s="23"/>
      <c r="K263" s="20"/>
      <c r="L263" s="20"/>
      <c r="P263" s="52"/>
    </row>
    <row r="264" spans="5:16" s="28" customFormat="1" ht="12.75">
      <c r="E264" s="51"/>
      <c r="F264" s="20"/>
      <c r="G264" s="16"/>
      <c r="H264" s="17"/>
      <c r="I264" s="23"/>
      <c r="K264" s="20"/>
      <c r="L264" s="20"/>
      <c r="P264" s="52"/>
    </row>
    <row r="265" spans="5:16" s="28" customFormat="1" ht="12.75">
      <c r="E265" s="51"/>
      <c r="F265" s="20"/>
      <c r="G265" s="16"/>
      <c r="H265" s="17"/>
      <c r="I265" s="23"/>
      <c r="K265" s="20"/>
      <c r="L265" s="20"/>
      <c r="P265" s="52"/>
    </row>
    <row r="266" spans="5:16" s="28" customFormat="1" ht="12.75">
      <c r="E266" s="51"/>
      <c r="F266" s="20"/>
      <c r="G266" s="16"/>
      <c r="H266" s="17"/>
      <c r="I266" s="23"/>
      <c r="K266" s="20"/>
      <c r="L266" s="20"/>
      <c r="P266" s="52"/>
    </row>
    <row r="267" spans="5:16" s="28" customFormat="1" ht="12.75">
      <c r="E267" s="51"/>
      <c r="F267" s="20"/>
      <c r="G267" s="16"/>
      <c r="H267" s="17"/>
      <c r="I267" s="23"/>
      <c r="K267" s="20"/>
      <c r="L267" s="20"/>
      <c r="P267" s="52"/>
    </row>
    <row r="268" spans="5:16" s="28" customFormat="1" ht="12.75">
      <c r="E268" s="51"/>
      <c r="F268" s="20"/>
      <c r="G268" s="16"/>
      <c r="H268" s="17"/>
      <c r="I268" s="23"/>
      <c r="K268" s="20"/>
      <c r="L268" s="20"/>
      <c r="P268" s="52"/>
    </row>
    <row r="269" spans="5:16" s="28" customFormat="1" ht="12.75">
      <c r="E269" s="51"/>
      <c r="F269" s="20"/>
      <c r="G269" s="16"/>
      <c r="H269" s="17"/>
      <c r="I269" s="23"/>
      <c r="K269" s="20"/>
      <c r="L269" s="20"/>
      <c r="P269" s="52"/>
    </row>
    <row r="270" spans="5:16" s="28" customFormat="1" ht="12.75">
      <c r="E270" s="51"/>
      <c r="F270" s="20"/>
      <c r="G270" s="16"/>
      <c r="H270" s="17"/>
      <c r="I270" s="23"/>
      <c r="K270" s="20"/>
      <c r="L270" s="20"/>
      <c r="P270" s="52"/>
    </row>
    <row r="271" spans="5:16" s="28" customFormat="1" ht="12.75">
      <c r="E271" s="51"/>
      <c r="F271" s="20"/>
      <c r="G271" s="16"/>
      <c r="H271" s="17"/>
      <c r="I271" s="23"/>
      <c r="K271" s="20"/>
      <c r="L271" s="20"/>
      <c r="P271" s="52"/>
    </row>
    <row r="272" spans="5:16" s="28" customFormat="1" ht="12.75">
      <c r="E272" s="51"/>
      <c r="F272" s="20"/>
      <c r="G272" s="16"/>
      <c r="H272" s="17"/>
      <c r="I272" s="23"/>
      <c r="K272" s="20"/>
      <c r="L272" s="20"/>
      <c r="P272" s="52"/>
    </row>
    <row r="273" spans="5:16" s="28" customFormat="1" ht="12.75">
      <c r="E273" s="51"/>
      <c r="F273" s="20"/>
      <c r="G273" s="16"/>
      <c r="H273" s="17"/>
      <c r="I273" s="23"/>
      <c r="K273" s="20"/>
      <c r="L273" s="20"/>
      <c r="P273" s="52"/>
    </row>
    <row r="274" spans="5:16" s="28" customFormat="1" ht="12.75">
      <c r="E274" s="51"/>
      <c r="F274" s="20"/>
      <c r="G274" s="16"/>
      <c r="H274" s="17"/>
      <c r="I274" s="23"/>
      <c r="K274" s="20"/>
      <c r="L274" s="20"/>
      <c r="P274" s="52"/>
    </row>
    <row r="275" spans="5:16" s="28" customFormat="1" ht="12.75">
      <c r="E275" s="51"/>
      <c r="F275" s="20"/>
      <c r="G275" s="16"/>
      <c r="H275" s="17"/>
      <c r="I275" s="23"/>
      <c r="K275" s="20"/>
      <c r="L275" s="20"/>
      <c r="P275" s="52"/>
    </row>
    <row r="276" spans="5:16" s="28" customFormat="1" ht="12.75">
      <c r="E276" s="51"/>
      <c r="F276" s="20"/>
      <c r="G276" s="16"/>
      <c r="H276" s="17"/>
      <c r="I276" s="23"/>
      <c r="K276" s="20"/>
      <c r="L276" s="20"/>
      <c r="P276" s="52"/>
    </row>
    <row r="277" spans="5:16" s="28" customFormat="1" ht="12.75">
      <c r="E277" s="51"/>
      <c r="F277" s="20"/>
      <c r="G277" s="16"/>
      <c r="H277" s="17"/>
      <c r="I277" s="23"/>
      <c r="K277" s="20"/>
      <c r="L277" s="20"/>
      <c r="P277" s="52"/>
    </row>
    <row r="278" spans="5:16" s="28" customFormat="1" ht="12.75">
      <c r="E278" s="51"/>
      <c r="F278" s="20"/>
      <c r="G278" s="16"/>
      <c r="H278" s="17"/>
      <c r="I278" s="23"/>
      <c r="K278" s="20"/>
      <c r="L278" s="20"/>
      <c r="P278" s="52"/>
    </row>
    <row r="279" spans="5:16" s="28" customFormat="1" ht="12.75">
      <c r="E279" s="51"/>
      <c r="F279" s="20"/>
      <c r="G279" s="16"/>
      <c r="H279" s="17"/>
      <c r="I279" s="23"/>
      <c r="K279" s="20"/>
      <c r="L279" s="20"/>
      <c r="P279" s="52"/>
    </row>
    <row r="280" spans="5:16" s="28" customFormat="1" ht="12.75">
      <c r="E280" s="51"/>
      <c r="F280" s="20"/>
      <c r="G280" s="16"/>
      <c r="H280" s="17"/>
      <c r="I280" s="23"/>
      <c r="K280" s="20"/>
      <c r="L280" s="20"/>
      <c r="P280" s="52"/>
    </row>
    <row r="281" spans="5:16" s="28" customFormat="1" ht="12.75">
      <c r="E281" s="51"/>
      <c r="F281" s="20"/>
      <c r="G281" s="16"/>
      <c r="H281" s="17"/>
      <c r="I281" s="23"/>
      <c r="K281" s="20"/>
      <c r="L281" s="20"/>
      <c r="P281" s="52"/>
    </row>
    <row r="282" spans="5:16" s="28" customFormat="1" ht="12.75">
      <c r="E282" s="51"/>
      <c r="F282" s="20"/>
      <c r="G282" s="16"/>
      <c r="H282" s="17"/>
      <c r="I282" s="23"/>
      <c r="K282" s="20"/>
      <c r="L282" s="20"/>
      <c r="P282" s="52"/>
    </row>
    <row r="283" spans="5:16" s="28" customFormat="1" ht="12.75">
      <c r="E283" s="51"/>
      <c r="F283" s="20"/>
      <c r="G283" s="16"/>
      <c r="H283" s="17"/>
      <c r="I283" s="23"/>
      <c r="K283" s="20"/>
      <c r="L283" s="20"/>
      <c r="P283" s="52"/>
    </row>
    <row r="284" spans="5:16" s="28" customFormat="1" ht="12.75">
      <c r="E284" s="51"/>
      <c r="F284" s="20"/>
      <c r="G284" s="16"/>
      <c r="H284" s="17"/>
      <c r="I284" s="23"/>
      <c r="K284" s="20"/>
      <c r="L284" s="20"/>
      <c r="P284" s="52"/>
    </row>
    <row r="285" spans="5:16" s="28" customFormat="1" ht="12.75">
      <c r="E285" s="51"/>
      <c r="F285" s="20"/>
      <c r="G285" s="16"/>
      <c r="H285" s="17"/>
      <c r="I285" s="23"/>
      <c r="K285" s="20"/>
      <c r="L285" s="20"/>
      <c r="P285" s="52"/>
    </row>
    <row r="286" spans="5:16" s="28" customFormat="1" ht="12.75">
      <c r="E286" s="51"/>
      <c r="F286" s="20"/>
      <c r="G286" s="16"/>
      <c r="H286" s="17"/>
      <c r="I286" s="23"/>
      <c r="K286" s="20"/>
      <c r="L286" s="20"/>
      <c r="P286" s="52"/>
    </row>
    <row r="287" spans="5:16" s="28" customFormat="1" ht="12.75">
      <c r="E287" s="51"/>
      <c r="F287" s="20"/>
      <c r="G287" s="16"/>
      <c r="H287" s="17"/>
      <c r="I287" s="23"/>
      <c r="K287" s="20"/>
      <c r="L287" s="20"/>
      <c r="P287" s="52"/>
    </row>
    <row r="288" spans="5:16" s="28" customFormat="1" ht="12.75">
      <c r="E288" s="51"/>
      <c r="F288" s="20"/>
      <c r="G288" s="16"/>
      <c r="H288" s="17"/>
      <c r="I288" s="23"/>
      <c r="K288" s="20"/>
      <c r="L288" s="20"/>
      <c r="P288" s="52"/>
    </row>
    <row r="289" spans="5:16" s="28" customFormat="1" ht="12.75">
      <c r="E289" s="51"/>
      <c r="F289" s="20"/>
      <c r="G289" s="16"/>
      <c r="H289" s="17"/>
      <c r="I289" s="23"/>
      <c r="K289" s="20"/>
      <c r="L289" s="20"/>
      <c r="P289" s="52"/>
    </row>
    <row r="290" spans="5:16" s="28" customFormat="1" ht="12.75">
      <c r="E290" s="51"/>
      <c r="F290" s="20"/>
      <c r="G290" s="16"/>
      <c r="H290" s="17"/>
      <c r="I290" s="23"/>
      <c r="K290" s="20"/>
      <c r="L290" s="20"/>
      <c r="P290" s="52"/>
    </row>
    <row r="291" spans="5:16" s="28" customFormat="1" ht="12.75">
      <c r="E291" s="51"/>
      <c r="F291" s="20"/>
      <c r="G291" s="16"/>
      <c r="H291" s="17"/>
      <c r="I291" s="23"/>
      <c r="K291" s="20"/>
      <c r="L291" s="20"/>
      <c r="P291" s="52"/>
    </row>
    <row r="292" spans="5:16" s="28" customFormat="1" ht="12.75">
      <c r="E292" s="51"/>
      <c r="F292" s="20"/>
      <c r="G292" s="16"/>
      <c r="H292" s="17"/>
      <c r="I292" s="23"/>
      <c r="K292" s="20"/>
      <c r="L292" s="20"/>
      <c r="P292" s="52"/>
    </row>
    <row r="293" spans="5:16" s="28" customFormat="1" ht="12.75">
      <c r="E293" s="51"/>
      <c r="F293" s="20"/>
      <c r="G293" s="16"/>
      <c r="H293" s="17"/>
      <c r="I293" s="23"/>
      <c r="K293" s="20"/>
      <c r="L293" s="20"/>
      <c r="P293" s="52"/>
    </row>
    <row r="294" spans="5:16" s="28" customFormat="1" ht="12.75">
      <c r="E294" s="51"/>
      <c r="F294" s="20"/>
      <c r="G294" s="16"/>
      <c r="H294" s="17"/>
      <c r="I294" s="23"/>
      <c r="K294" s="20"/>
      <c r="L294" s="20"/>
      <c r="P294" s="52"/>
    </row>
    <row r="295" spans="5:16" s="28" customFormat="1" ht="12.75">
      <c r="E295" s="51"/>
      <c r="F295" s="20"/>
      <c r="G295" s="16"/>
      <c r="H295" s="17"/>
      <c r="I295" s="23"/>
      <c r="K295" s="20"/>
      <c r="L295" s="20"/>
      <c r="P295" s="52"/>
    </row>
    <row r="296" spans="5:16" s="28" customFormat="1" ht="12.75">
      <c r="E296" s="51"/>
      <c r="F296" s="20"/>
      <c r="G296" s="16"/>
      <c r="H296" s="17"/>
      <c r="I296" s="23"/>
      <c r="K296" s="20"/>
      <c r="L296" s="20"/>
      <c r="P296" s="52"/>
    </row>
    <row r="297" spans="5:16" s="28" customFormat="1" ht="12.75">
      <c r="E297" s="51"/>
      <c r="F297" s="20"/>
      <c r="G297" s="16"/>
      <c r="H297" s="17"/>
      <c r="I297" s="23"/>
      <c r="K297" s="20"/>
      <c r="L297" s="20"/>
      <c r="P297" s="52"/>
    </row>
    <row r="298" spans="5:16" s="28" customFormat="1" ht="12.75">
      <c r="E298" s="51"/>
      <c r="F298" s="20"/>
      <c r="G298" s="16"/>
      <c r="H298" s="17"/>
      <c r="I298" s="23"/>
      <c r="K298" s="20"/>
      <c r="L298" s="20"/>
      <c r="P298" s="52"/>
    </row>
    <row r="299" spans="5:16" s="28" customFormat="1" ht="12.75">
      <c r="E299" s="51"/>
      <c r="F299" s="20"/>
      <c r="G299" s="16"/>
      <c r="H299" s="17"/>
      <c r="I299" s="23"/>
      <c r="K299" s="20"/>
      <c r="L299" s="20"/>
      <c r="P299" s="52"/>
    </row>
    <row r="300" spans="5:16" s="28" customFormat="1" ht="12.75">
      <c r="E300" s="51"/>
      <c r="F300" s="20"/>
      <c r="G300" s="16"/>
      <c r="H300" s="17"/>
      <c r="I300" s="23"/>
      <c r="K300" s="20"/>
      <c r="L300" s="20"/>
      <c r="P300" s="52"/>
    </row>
    <row r="301" spans="5:16" s="28" customFormat="1" ht="12.75">
      <c r="E301" s="51"/>
      <c r="F301" s="20"/>
      <c r="G301" s="16"/>
      <c r="H301" s="17"/>
      <c r="I301" s="23"/>
      <c r="K301" s="20"/>
      <c r="L301" s="20"/>
      <c r="P301" s="52"/>
    </row>
    <row r="302" spans="5:16" s="28" customFormat="1" ht="12.75">
      <c r="E302" s="51"/>
      <c r="F302" s="20"/>
      <c r="G302" s="16"/>
      <c r="H302" s="17"/>
      <c r="I302" s="23"/>
      <c r="K302" s="20"/>
      <c r="L302" s="20"/>
      <c r="P302" s="52"/>
    </row>
    <row r="303" spans="5:16" s="28" customFormat="1" ht="12.75">
      <c r="E303" s="51"/>
      <c r="F303" s="20"/>
      <c r="G303" s="16"/>
      <c r="H303" s="17"/>
      <c r="I303" s="23"/>
      <c r="K303" s="20"/>
      <c r="L303" s="20"/>
      <c r="P303" s="52"/>
    </row>
    <row r="304" spans="5:16" s="28" customFormat="1" ht="12.75">
      <c r="E304" s="51"/>
      <c r="F304" s="20"/>
      <c r="G304" s="16"/>
      <c r="H304" s="17"/>
      <c r="I304" s="23"/>
      <c r="K304" s="20"/>
      <c r="L304" s="20"/>
      <c r="P304" s="52"/>
    </row>
    <row r="305" spans="5:16" s="28" customFormat="1" ht="12.75">
      <c r="E305" s="51"/>
      <c r="F305" s="20"/>
      <c r="G305" s="16"/>
      <c r="H305" s="17"/>
      <c r="I305" s="23"/>
      <c r="K305" s="20"/>
      <c r="L305" s="20"/>
      <c r="P305" s="52"/>
    </row>
    <row r="306" spans="5:16" s="28" customFormat="1" ht="12.75">
      <c r="E306" s="51"/>
      <c r="F306" s="20"/>
      <c r="G306" s="16"/>
      <c r="H306" s="17"/>
      <c r="I306" s="23"/>
      <c r="K306" s="20"/>
      <c r="L306" s="20"/>
      <c r="P306" s="52"/>
    </row>
    <row r="307" spans="5:16" s="28" customFormat="1" ht="12.75">
      <c r="E307" s="51"/>
      <c r="F307" s="20"/>
      <c r="G307" s="16"/>
      <c r="H307" s="17"/>
      <c r="I307" s="23"/>
      <c r="K307" s="20"/>
      <c r="L307" s="20"/>
      <c r="P307" s="52"/>
    </row>
    <row r="308" spans="5:16" s="28" customFormat="1" ht="12.75">
      <c r="E308" s="51"/>
      <c r="F308" s="20"/>
      <c r="G308" s="16"/>
      <c r="H308" s="17"/>
      <c r="I308" s="23"/>
      <c r="K308" s="20"/>
      <c r="L308" s="20"/>
      <c r="P308" s="52"/>
    </row>
    <row r="309" spans="5:16" s="28" customFormat="1" ht="12.75">
      <c r="E309" s="51"/>
      <c r="F309" s="20"/>
      <c r="G309" s="16"/>
      <c r="H309" s="17"/>
      <c r="I309" s="23"/>
      <c r="K309" s="20"/>
      <c r="L309" s="20"/>
      <c r="P309" s="52"/>
    </row>
    <row r="310" spans="5:16" s="28" customFormat="1" ht="12.75">
      <c r="E310" s="51"/>
      <c r="F310" s="20"/>
      <c r="G310" s="16"/>
      <c r="H310" s="17"/>
      <c r="I310" s="23"/>
      <c r="K310" s="20"/>
      <c r="L310" s="20"/>
      <c r="P310" s="52"/>
    </row>
    <row r="311" spans="5:16" s="28" customFormat="1" ht="12.75">
      <c r="E311" s="51"/>
      <c r="F311" s="20"/>
      <c r="G311" s="16"/>
      <c r="H311" s="17"/>
      <c r="I311" s="23"/>
      <c r="K311" s="20"/>
      <c r="L311" s="20"/>
      <c r="P311" s="52"/>
    </row>
    <row r="312" spans="5:16" s="28" customFormat="1" ht="12.75">
      <c r="E312" s="51"/>
      <c r="F312" s="20"/>
      <c r="G312" s="16"/>
      <c r="H312" s="17"/>
      <c r="I312" s="23"/>
      <c r="K312" s="20"/>
      <c r="L312" s="20"/>
      <c r="P312" s="52"/>
    </row>
    <row r="313" spans="5:16" s="28" customFormat="1" ht="12.75">
      <c r="E313" s="51"/>
      <c r="F313" s="20"/>
      <c r="G313" s="16"/>
      <c r="H313" s="17"/>
      <c r="I313" s="23"/>
      <c r="K313" s="20"/>
      <c r="L313" s="20"/>
      <c r="P313" s="52"/>
    </row>
    <row r="314" spans="5:16" s="28" customFormat="1" ht="12.75">
      <c r="E314" s="51"/>
      <c r="F314" s="20"/>
      <c r="G314" s="16"/>
      <c r="H314" s="17"/>
      <c r="I314" s="23"/>
      <c r="K314" s="20"/>
      <c r="L314" s="20"/>
      <c r="P314" s="52"/>
    </row>
    <row r="315" spans="5:16" s="28" customFormat="1" ht="12.75">
      <c r="E315" s="51"/>
      <c r="F315" s="20"/>
      <c r="G315" s="16"/>
      <c r="H315" s="17"/>
      <c r="I315" s="23"/>
      <c r="K315" s="20"/>
      <c r="L315" s="20"/>
      <c r="P315" s="52"/>
    </row>
    <row r="316" spans="5:16" s="28" customFormat="1" ht="12.75">
      <c r="E316" s="51"/>
      <c r="F316" s="20"/>
      <c r="G316" s="16"/>
      <c r="H316" s="17"/>
      <c r="I316" s="23"/>
      <c r="K316" s="20"/>
      <c r="L316" s="20"/>
      <c r="P316" s="52"/>
    </row>
    <row r="317" spans="5:16" s="28" customFormat="1" ht="12.75">
      <c r="E317" s="51"/>
      <c r="F317" s="20"/>
      <c r="G317" s="16"/>
      <c r="H317" s="17"/>
      <c r="I317" s="23"/>
      <c r="K317" s="20"/>
      <c r="L317" s="20"/>
      <c r="P317" s="52"/>
    </row>
    <row r="318" spans="5:16" s="28" customFormat="1" ht="12.75">
      <c r="E318" s="51"/>
      <c r="F318" s="20"/>
      <c r="G318" s="16"/>
      <c r="H318" s="17"/>
      <c r="I318" s="23"/>
      <c r="K318" s="20"/>
      <c r="L318" s="20"/>
      <c r="P318" s="52"/>
    </row>
    <row r="319" spans="5:16" s="28" customFormat="1" ht="12.75">
      <c r="E319" s="51"/>
      <c r="F319" s="20"/>
      <c r="G319" s="16"/>
      <c r="H319" s="17"/>
      <c r="I319" s="23"/>
      <c r="K319" s="20"/>
      <c r="L319" s="20"/>
      <c r="P319" s="52"/>
    </row>
    <row r="320" spans="5:16" s="28" customFormat="1" ht="12.75">
      <c r="E320" s="51"/>
      <c r="F320" s="20"/>
      <c r="G320" s="16"/>
      <c r="H320" s="17"/>
      <c r="I320" s="23"/>
      <c r="K320" s="20"/>
      <c r="L320" s="20"/>
      <c r="P320" s="52"/>
    </row>
    <row r="321" spans="5:16" s="28" customFormat="1" ht="12.75">
      <c r="E321" s="51"/>
      <c r="F321" s="20"/>
      <c r="G321" s="16"/>
      <c r="H321" s="17"/>
      <c r="I321" s="23"/>
      <c r="K321" s="20"/>
      <c r="L321" s="20"/>
      <c r="P321" s="52"/>
    </row>
    <row r="322" spans="5:16" s="28" customFormat="1" ht="12.75">
      <c r="E322" s="51"/>
      <c r="F322" s="20"/>
      <c r="G322" s="16"/>
      <c r="H322" s="17"/>
      <c r="I322" s="23"/>
      <c r="K322" s="20"/>
      <c r="L322" s="20"/>
      <c r="P322" s="52"/>
    </row>
    <row r="323" spans="5:16" s="28" customFormat="1" ht="12.75">
      <c r="E323" s="51"/>
      <c r="F323" s="20"/>
      <c r="G323" s="16"/>
      <c r="H323" s="17"/>
      <c r="I323" s="23"/>
      <c r="K323" s="20"/>
      <c r="L323" s="20"/>
      <c r="P323" s="52"/>
    </row>
    <row r="324" spans="5:16" s="28" customFormat="1" ht="12.75">
      <c r="E324" s="51"/>
      <c r="F324" s="20"/>
      <c r="G324" s="16"/>
      <c r="H324" s="17"/>
      <c r="I324" s="23"/>
      <c r="K324" s="20"/>
      <c r="L324" s="20"/>
      <c r="P324" s="52"/>
    </row>
    <row r="325" spans="5:16" s="28" customFormat="1" ht="12.75">
      <c r="E325" s="51"/>
      <c r="F325" s="20"/>
      <c r="G325" s="16"/>
      <c r="H325" s="17"/>
      <c r="I325" s="23"/>
      <c r="K325" s="20"/>
      <c r="L325" s="20"/>
      <c r="P325" s="52"/>
    </row>
    <row r="326" spans="5:16" s="28" customFormat="1" ht="12.75">
      <c r="E326" s="51"/>
      <c r="F326" s="20"/>
      <c r="G326" s="16"/>
      <c r="H326" s="17"/>
      <c r="I326" s="23"/>
      <c r="K326" s="20"/>
      <c r="L326" s="20"/>
      <c r="P326" s="52"/>
    </row>
    <row r="327" spans="5:16" s="28" customFormat="1" ht="12.75">
      <c r="E327" s="51"/>
      <c r="F327" s="20"/>
      <c r="G327" s="16"/>
      <c r="H327" s="17"/>
      <c r="I327" s="23"/>
      <c r="K327" s="20"/>
      <c r="L327" s="20"/>
      <c r="P327" s="52"/>
    </row>
    <row r="328" spans="5:16" s="28" customFormat="1" ht="12.75">
      <c r="E328" s="51"/>
      <c r="F328" s="20"/>
      <c r="G328" s="16"/>
      <c r="H328" s="17"/>
      <c r="I328" s="23"/>
      <c r="K328" s="20"/>
      <c r="L328" s="20"/>
      <c r="P328" s="52"/>
    </row>
    <row r="329" spans="5:16" s="28" customFormat="1" ht="12.75">
      <c r="E329" s="51"/>
      <c r="F329" s="20"/>
      <c r="G329" s="16"/>
      <c r="H329" s="17"/>
      <c r="I329" s="23"/>
      <c r="K329" s="20"/>
      <c r="L329" s="20"/>
      <c r="P329" s="52"/>
    </row>
    <row r="330" spans="5:16" s="28" customFormat="1" ht="12.75">
      <c r="E330" s="51"/>
      <c r="F330" s="20"/>
      <c r="G330" s="16"/>
      <c r="H330" s="17"/>
      <c r="I330" s="23"/>
      <c r="K330" s="20"/>
      <c r="L330" s="20"/>
      <c r="P330" s="52"/>
    </row>
    <row r="331" spans="5:16" s="28" customFormat="1" ht="12.75">
      <c r="E331" s="51"/>
      <c r="F331" s="20"/>
      <c r="G331" s="16"/>
      <c r="H331" s="17"/>
      <c r="I331" s="23"/>
      <c r="K331" s="20"/>
      <c r="L331" s="20"/>
      <c r="P331" s="52"/>
    </row>
    <row r="332" spans="5:16" s="28" customFormat="1" ht="12.75">
      <c r="E332" s="51"/>
      <c r="F332" s="20"/>
      <c r="G332" s="16"/>
      <c r="H332" s="17"/>
      <c r="I332" s="23"/>
      <c r="K332" s="20"/>
      <c r="L332" s="20"/>
      <c r="P332" s="52"/>
    </row>
    <row r="333" spans="5:16" s="28" customFormat="1" ht="12.75">
      <c r="E333" s="51"/>
      <c r="F333" s="20"/>
      <c r="G333" s="16"/>
      <c r="H333" s="17"/>
      <c r="I333" s="23"/>
      <c r="K333" s="20"/>
      <c r="L333" s="20"/>
      <c r="P333" s="52"/>
    </row>
    <row r="334" spans="5:16" s="28" customFormat="1" ht="12.75">
      <c r="E334" s="51"/>
      <c r="F334" s="20"/>
      <c r="G334" s="16"/>
      <c r="H334" s="17"/>
      <c r="I334" s="23"/>
      <c r="K334" s="20"/>
      <c r="L334" s="20"/>
      <c r="P334" s="52"/>
    </row>
    <row r="335" spans="5:16" s="28" customFormat="1" ht="12.75">
      <c r="E335" s="51"/>
      <c r="F335" s="20"/>
      <c r="G335" s="16"/>
      <c r="H335" s="17"/>
      <c r="I335" s="23"/>
      <c r="K335" s="20"/>
      <c r="L335" s="20"/>
      <c r="P335" s="52"/>
    </row>
    <row r="336" spans="5:16" s="28" customFormat="1" ht="12.75">
      <c r="E336" s="51"/>
      <c r="F336" s="20"/>
      <c r="G336" s="16"/>
      <c r="H336" s="17"/>
      <c r="I336" s="23"/>
      <c r="K336" s="20"/>
      <c r="L336" s="20"/>
      <c r="P336" s="52"/>
    </row>
    <row r="337" spans="5:16" s="28" customFormat="1" ht="12.75">
      <c r="E337" s="51"/>
      <c r="F337" s="20"/>
      <c r="G337" s="16"/>
      <c r="H337" s="17"/>
      <c r="I337" s="23"/>
      <c r="K337" s="20"/>
      <c r="L337" s="20"/>
      <c r="P337" s="52"/>
    </row>
    <row r="338" spans="5:16" s="28" customFormat="1" ht="12.75">
      <c r="E338" s="51"/>
      <c r="F338" s="20"/>
      <c r="G338" s="16"/>
      <c r="H338" s="17"/>
      <c r="I338" s="23"/>
      <c r="K338" s="20"/>
      <c r="L338" s="20"/>
      <c r="P338" s="52"/>
    </row>
    <row r="339" spans="5:16" s="28" customFormat="1" ht="12.75">
      <c r="E339" s="51"/>
      <c r="F339" s="20"/>
      <c r="G339" s="16"/>
      <c r="H339" s="17"/>
      <c r="I339" s="23"/>
      <c r="K339" s="20"/>
      <c r="L339" s="20"/>
      <c r="P339" s="52"/>
    </row>
    <row r="340" spans="5:16" s="28" customFormat="1" ht="12.75">
      <c r="E340" s="51"/>
      <c r="F340" s="20"/>
      <c r="G340" s="16"/>
      <c r="H340" s="17"/>
      <c r="I340" s="23"/>
      <c r="K340" s="20"/>
      <c r="L340" s="20"/>
      <c r="P340" s="52"/>
    </row>
    <row r="341" spans="5:16" s="28" customFormat="1" ht="12.75">
      <c r="E341" s="51"/>
      <c r="F341" s="20"/>
      <c r="G341" s="16"/>
      <c r="H341" s="17"/>
      <c r="I341" s="23"/>
      <c r="K341" s="20"/>
      <c r="L341" s="20"/>
      <c r="P341" s="52"/>
    </row>
    <row r="342" spans="5:16" s="28" customFormat="1" ht="12.75">
      <c r="E342" s="51"/>
      <c r="F342" s="20"/>
      <c r="G342" s="16"/>
      <c r="H342" s="17"/>
      <c r="I342" s="23"/>
      <c r="K342" s="20"/>
      <c r="L342" s="20"/>
      <c r="P342" s="52"/>
    </row>
    <row r="343" spans="5:16" s="28" customFormat="1" ht="12.75">
      <c r="E343" s="51"/>
      <c r="F343" s="20"/>
      <c r="G343" s="16"/>
      <c r="H343" s="17"/>
      <c r="I343" s="23"/>
      <c r="K343" s="20"/>
      <c r="L343" s="20"/>
      <c r="P343" s="52"/>
    </row>
    <row r="344" spans="5:16" s="28" customFormat="1" ht="12.75">
      <c r="E344" s="51"/>
      <c r="F344" s="20"/>
      <c r="G344" s="16"/>
      <c r="H344" s="17"/>
      <c r="I344" s="23"/>
      <c r="K344" s="20"/>
      <c r="L344" s="20"/>
      <c r="P344" s="52"/>
    </row>
    <row r="345" spans="5:16" s="28" customFormat="1" ht="12.75">
      <c r="E345" s="51"/>
      <c r="F345" s="20"/>
      <c r="G345" s="16"/>
      <c r="H345" s="17"/>
      <c r="I345" s="23"/>
      <c r="K345" s="20"/>
      <c r="L345" s="20"/>
      <c r="P345" s="52"/>
    </row>
    <row r="346" spans="5:16" s="28" customFormat="1" ht="12.75">
      <c r="E346" s="51"/>
      <c r="F346" s="20"/>
      <c r="G346" s="16"/>
      <c r="H346" s="17"/>
      <c r="I346" s="23"/>
      <c r="K346" s="20"/>
      <c r="L346" s="20"/>
      <c r="P346" s="52"/>
    </row>
    <row r="347" spans="5:16" s="28" customFormat="1" ht="12.75">
      <c r="E347" s="51"/>
      <c r="F347" s="20"/>
      <c r="G347" s="16"/>
      <c r="H347" s="17"/>
      <c r="I347" s="23"/>
      <c r="K347" s="20"/>
      <c r="L347" s="20"/>
      <c r="P347" s="52"/>
    </row>
    <row r="348" spans="5:16" s="28" customFormat="1" ht="12.75">
      <c r="E348" s="51"/>
      <c r="F348" s="20"/>
      <c r="G348" s="16"/>
      <c r="H348" s="17"/>
      <c r="I348" s="23"/>
      <c r="K348" s="20"/>
      <c r="L348" s="20"/>
      <c r="P348" s="52"/>
    </row>
    <row r="349" spans="5:16" s="28" customFormat="1" ht="12.75">
      <c r="E349" s="51"/>
      <c r="F349" s="20"/>
      <c r="G349" s="16"/>
      <c r="H349" s="17"/>
      <c r="I349" s="23"/>
      <c r="K349" s="20"/>
      <c r="L349" s="20"/>
      <c r="P349" s="52"/>
    </row>
    <row r="350" spans="5:16" s="28" customFormat="1" ht="12.75">
      <c r="E350" s="51"/>
      <c r="F350" s="20"/>
      <c r="G350" s="16"/>
      <c r="H350" s="17"/>
      <c r="I350" s="23"/>
      <c r="K350" s="20"/>
      <c r="L350" s="20"/>
      <c r="P350" s="52"/>
    </row>
    <row r="351" spans="5:16" s="28" customFormat="1" ht="12.75">
      <c r="E351" s="51"/>
      <c r="F351" s="20"/>
      <c r="G351" s="16"/>
      <c r="H351" s="17"/>
      <c r="I351" s="23"/>
      <c r="K351" s="20"/>
      <c r="L351" s="20"/>
      <c r="P351" s="52"/>
    </row>
    <row r="352" spans="5:16" s="28" customFormat="1" ht="12.75">
      <c r="E352" s="51"/>
      <c r="F352" s="20"/>
      <c r="G352" s="16"/>
      <c r="H352" s="17"/>
      <c r="I352" s="23"/>
      <c r="K352" s="20"/>
      <c r="L352" s="20"/>
      <c r="P352" s="52"/>
    </row>
    <row r="353" spans="5:16" s="28" customFormat="1" ht="12.75">
      <c r="E353" s="51"/>
      <c r="F353" s="20"/>
      <c r="G353" s="16"/>
      <c r="H353" s="17"/>
      <c r="I353" s="23"/>
      <c r="K353" s="20"/>
      <c r="L353" s="20"/>
      <c r="P353" s="52"/>
    </row>
    <row r="354" spans="5:16" s="28" customFormat="1" ht="12.75">
      <c r="E354" s="51"/>
      <c r="F354" s="20"/>
      <c r="G354" s="16"/>
      <c r="H354" s="17"/>
      <c r="I354" s="23"/>
      <c r="K354" s="20"/>
      <c r="L354" s="20"/>
      <c r="P354" s="52"/>
    </row>
    <row r="355" spans="5:16" s="28" customFormat="1" ht="12.75">
      <c r="E355" s="51"/>
      <c r="F355" s="20"/>
      <c r="G355" s="16"/>
      <c r="H355" s="17"/>
      <c r="I355" s="23"/>
      <c r="K355" s="20"/>
      <c r="L355" s="20"/>
      <c r="P355" s="52"/>
    </row>
    <row r="356" spans="5:16" s="28" customFormat="1" ht="12.75">
      <c r="E356" s="51"/>
      <c r="F356" s="20"/>
      <c r="G356" s="16"/>
      <c r="H356" s="17"/>
      <c r="I356" s="23"/>
      <c r="K356" s="20"/>
      <c r="L356" s="20"/>
      <c r="P356" s="52"/>
    </row>
    <row r="357" spans="5:16" s="28" customFormat="1" ht="12.75">
      <c r="E357" s="51"/>
      <c r="F357" s="20"/>
      <c r="G357" s="16"/>
      <c r="H357" s="17"/>
      <c r="I357" s="23"/>
      <c r="K357" s="20"/>
      <c r="L357" s="20"/>
      <c r="P357" s="52"/>
    </row>
    <row r="358" spans="5:16" s="28" customFormat="1" ht="12.75">
      <c r="E358" s="51"/>
      <c r="F358" s="20"/>
      <c r="G358" s="16"/>
      <c r="H358" s="17"/>
      <c r="I358" s="23"/>
      <c r="K358" s="20"/>
      <c r="L358" s="20"/>
      <c r="P358" s="52"/>
    </row>
    <row r="359" spans="5:16" s="28" customFormat="1" ht="12.75">
      <c r="E359" s="51"/>
      <c r="F359" s="20"/>
      <c r="G359" s="16"/>
      <c r="H359" s="17"/>
      <c r="I359" s="23"/>
      <c r="K359" s="20"/>
      <c r="L359" s="20"/>
      <c r="P359" s="52"/>
    </row>
    <row r="360" spans="5:16" s="28" customFormat="1" ht="12.75">
      <c r="E360" s="51"/>
      <c r="F360" s="20"/>
      <c r="G360" s="16"/>
      <c r="H360" s="17"/>
      <c r="I360" s="23"/>
      <c r="K360" s="20"/>
      <c r="L360" s="20"/>
      <c r="P360" s="52"/>
    </row>
    <row r="361" spans="5:16" s="28" customFormat="1" ht="12.75">
      <c r="E361" s="51"/>
      <c r="F361" s="20"/>
      <c r="G361" s="16"/>
      <c r="H361" s="17"/>
      <c r="I361" s="23"/>
      <c r="K361" s="20"/>
      <c r="L361" s="20"/>
      <c r="P361" s="52"/>
    </row>
    <row r="362" spans="5:16" s="28" customFormat="1" ht="12.75">
      <c r="E362" s="51"/>
      <c r="F362" s="20"/>
      <c r="G362" s="16"/>
      <c r="H362" s="17"/>
      <c r="I362" s="23"/>
      <c r="K362" s="20"/>
      <c r="L362" s="20"/>
      <c r="P362" s="52"/>
    </row>
    <row r="363" spans="5:16" s="28" customFormat="1" ht="12.75">
      <c r="E363" s="51"/>
      <c r="F363" s="20"/>
      <c r="G363" s="16"/>
      <c r="H363" s="17"/>
      <c r="I363" s="23"/>
      <c r="K363" s="20"/>
      <c r="L363" s="20"/>
      <c r="P363" s="52"/>
    </row>
    <row r="364" spans="5:16" s="28" customFormat="1" ht="12.75">
      <c r="E364" s="51"/>
      <c r="F364" s="20"/>
      <c r="G364" s="16"/>
      <c r="H364" s="17"/>
      <c r="I364" s="23"/>
      <c r="K364" s="20"/>
      <c r="L364" s="20"/>
      <c r="P364" s="52"/>
    </row>
    <row r="365" spans="5:16" s="28" customFormat="1" ht="12.75">
      <c r="E365" s="51"/>
      <c r="F365" s="20"/>
      <c r="G365" s="16"/>
      <c r="H365" s="17"/>
      <c r="I365" s="23"/>
      <c r="K365" s="20"/>
      <c r="L365" s="20"/>
      <c r="P365" s="52"/>
    </row>
    <row r="366" spans="5:16" s="28" customFormat="1" ht="12.75">
      <c r="E366" s="51"/>
      <c r="F366" s="20"/>
      <c r="G366" s="16"/>
      <c r="H366" s="17"/>
      <c r="I366" s="23"/>
      <c r="K366" s="20"/>
      <c r="L366" s="20"/>
      <c r="P366" s="52"/>
    </row>
    <row r="367" spans="5:16" s="28" customFormat="1" ht="12.75">
      <c r="E367" s="51"/>
      <c r="F367" s="20"/>
      <c r="G367" s="16"/>
      <c r="H367" s="17"/>
      <c r="I367" s="23"/>
      <c r="K367" s="20"/>
      <c r="L367" s="20"/>
      <c r="P367" s="52"/>
    </row>
    <row r="368" spans="5:16" s="28" customFormat="1" ht="12.75">
      <c r="E368" s="51"/>
      <c r="F368" s="20"/>
      <c r="G368" s="16"/>
      <c r="H368" s="17"/>
      <c r="I368" s="23"/>
      <c r="K368" s="20"/>
      <c r="L368" s="20"/>
      <c r="P368" s="52"/>
    </row>
    <row r="369" spans="5:16" s="28" customFormat="1" ht="12.75">
      <c r="E369" s="51"/>
      <c r="F369" s="20"/>
      <c r="G369" s="16"/>
      <c r="H369" s="17"/>
      <c r="I369" s="23"/>
      <c r="K369" s="20"/>
      <c r="L369" s="20"/>
      <c r="P369" s="52"/>
    </row>
    <row r="370" spans="5:16" s="28" customFormat="1" ht="12.75">
      <c r="E370" s="51"/>
      <c r="F370" s="20"/>
      <c r="G370" s="16"/>
      <c r="H370" s="17"/>
      <c r="I370" s="23"/>
      <c r="K370" s="20"/>
      <c r="L370" s="20"/>
      <c r="P370" s="52"/>
    </row>
    <row r="371" spans="5:16" s="28" customFormat="1" ht="12.75">
      <c r="E371" s="51"/>
      <c r="F371" s="20"/>
      <c r="G371" s="16"/>
      <c r="H371" s="17"/>
      <c r="I371" s="23"/>
      <c r="K371" s="20"/>
      <c r="L371" s="20"/>
      <c r="P371" s="52"/>
    </row>
    <row r="372" spans="5:16" s="28" customFormat="1" ht="12.75">
      <c r="E372" s="51"/>
      <c r="F372" s="20"/>
      <c r="G372" s="16"/>
      <c r="H372" s="17"/>
      <c r="I372" s="23"/>
      <c r="K372" s="20"/>
      <c r="L372" s="20"/>
      <c r="P372" s="52"/>
    </row>
    <row r="373" spans="5:16" s="28" customFormat="1" ht="12.75">
      <c r="E373" s="51"/>
      <c r="F373" s="20"/>
      <c r="G373" s="16"/>
      <c r="H373" s="17"/>
      <c r="I373" s="23"/>
      <c r="K373" s="20"/>
      <c r="L373" s="20"/>
      <c r="P373" s="52"/>
    </row>
    <row r="374" spans="5:16" s="28" customFormat="1" ht="12.75">
      <c r="E374" s="51"/>
      <c r="F374" s="20"/>
      <c r="G374" s="16"/>
      <c r="H374" s="17"/>
      <c r="I374" s="23"/>
      <c r="K374" s="20"/>
      <c r="L374" s="20"/>
      <c r="P374" s="52"/>
    </row>
    <row r="375" spans="5:16" s="28" customFormat="1" ht="12.75">
      <c r="E375" s="51"/>
      <c r="F375" s="20"/>
      <c r="G375" s="16"/>
      <c r="H375" s="17"/>
      <c r="I375" s="23"/>
      <c r="K375" s="20"/>
      <c r="L375" s="20"/>
      <c r="P375" s="52"/>
    </row>
    <row r="376" spans="5:16" s="28" customFormat="1" ht="12.75">
      <c r="E376" s="51"/>
      <c r="F376" s="20"/>
      <c r="G376" s="16"/>
      <c r="H376" s="17"/>
      <c r="I376" s="23"/>
      <c r="K376" s="20"/>
      <c r="L376" s="20"/>
      <c r="P376" s="52"/>
    </row>
    <row r="377" spans="5:16" s="28" customFormat="1" ht="12.75">
      <c r="E377" s="51"/>
      <c r="F377" s="20"/>
      <c r="G377" s="16"/>
      <c r="H377" s="17"/>
      <c r="I377" s="23"/>
      <c r="K377" s="20"/>
      <c r="L377" s="20"/>
      <c r="P377" s="52"/>
    </row>
    <row r="378" spans="5:16" s="28" customFormat="1" ht="12.75">
      <c r="E378" s="51"/>
      <c r="F378" s="20"/>
      <c r="G378" s="16"/>
      <c r="H378" s="17"/>
      <c r="I378" s="23"/>
      <c r="K378" s="20"/>
      <c r="L378" s="20"/>
      <c r="P378" s="52"/>
    </row>
    <row r="379" spans="5:16" s="28" customFormat="1" ht="12.75">
      <c r="E379" s="51"/>
      <c r="F379" s="20"/>
      <c r="G379" s="16"/>
      <c r="H379" s="17"/>
      <c r="I379" s="23"/>
      <c r="K379" s="20"/>
      <c r="L379" s="20"/>
      <c r="P379" s="52"/>
    </row>
    <row r="380" spans="5:16" s="28" customFormat="1" ht="12.75">
      <c r="E380" s="51"/>
      <c r="F380" s="20"/>
      <c r="G380" s="16"/>
      <c r="H380" s="17"/>
      <c r="I380" s="23"/>
      <c r="K380" s="20"/>
      <c r="L380" s="20"/>
      <c r="P380" s="52"/>
    </row>
    <row r="381" spans="5:16" s="28" customFormat="1" ht="12.75">
      <c r="E381" s="51"/>
      <c r="F381" s="20"/>
      <c r="G381" s="16"/>
      <c r="H381" s="17"/>
      <c r="I381" s="23"/>
      <c r="K381" s="20"/>
      <c r="L381" s="20"/>
      <c r="P381" s="52"/>
    </row>
    <row r="382" spans="5:16" s="28" customFormat="1" ht="12.75">
      <c r="E382" s="51"/>
      <c r="F382" s="20"/>
      <c r="G382" s="16"/>
      <c r="H382" s="17"/>
      <c r="I382" s="23"/>
      <c r="K382" s="20"/>
      <c r="L382" s="20"/>
      <c r="P382" s="52"/>
    </row>
    <row r="383" spans="5:16" s="28" customFormat="1" ht="12.75">
      <c r="E383" s="51"/>
      <c r="F383" s="20"/>
      <c r="G383" s="16"/>
      <c r="H383" s="17"/>
      <c r="I383" s="23"/>
      <c r="K383" s="20"/>
      <c r="L383" s="20"/>
      <c r="P383" s="52"/>
    </row>
    <row r="384" spans="5:16" s="28" customFormat="1" ht="12.75">
      <c r="E384" s="51"/>
      <c r="F384" s="20"/>
      <c r="G384" s="16"/>
      <c r="H384" s="17"/>
      <c r="I384" s="23"/>
      <c r="K384" s="20"/>
      <c r="L384" s="20"/>
      <c r="P384" s="52"/>
    </row>
    <row r="385" spans="5:16" s="28" customFormat="1" ht="12.75">
      <c r="E385" s="51"/>
      <c r="F385" s="20"/>
      <c r="G385" s="16"/>
      <c r="H385" s="17"/>
      <c r="I385" s="23"/>
      <c r="K385" s="20"/>
      <c r="L385" s="20"/>
      <c r="P385" s="52"/>
    </row>
    <row r="386" spans="5:16" s="28" customFormat="1" ht="12.75">
      <c r="E386" s="51"/>
      <c r="F386" s="20"/>
      <c r="G386" s="16"/>
      <c r="H386" s="17"/>
      <c r="I386" s="23"/>
      <c r="K386" s="20"/>
      <c r="L386" s="20"/>
      <c r="P386" s="52"/>
    </row>
    <row r="387" spans="5:16" s="28" customFormat="1" ht="12.75">
      <c r="E387" s="51"/>
      <c r="F387" s="20"/>
      <c r="G387" s="16"/>
      <c r="H387" s="17"/>
      <c r="I387" s="23"/>
      <c r="K387" s="20"/>
      <c r="L387" s="20"/>
      <c r="P387" s="52"/>
    </row>
    <row r="388" spans="5:16" s="28" customFormat="1" ht="12.75">
      <c r="E388" s="51"/>
      <c r="F388" s="20"/>
      <c r="G388" s="16"/>
      <c r="H388" s="17"/>
      <c r="I388" s="23"/>
      <c r="K388" s="20"/>
      <c r="L388" s="20"/>
      <c r="P388" s="52"/>
    </row>
    <row r="389" spans="5:16" s="28" customFormat="1" ht="12.75">
      <c r="E389" s="51"/>
      <c r="F389" s="20"/>
      <c r="G389" s="16"/>
      <c r="H389" s="17"/>
      <c r="I389" s="23"/>
      <c r="K389" s="20"/>
      <c r="L389" s="20"/>
      <c r="P389" s="52"/>
    </row>
    <row r="390" spans="5:16" s="28" customFormat="1" ht="12.75">
      <c r="E390" s="51"/>
      <c r="F390" s="20"/>
      <c r="G390" s="16"/>
      <c r="H390" s="17"/>
      <c r="I390" s="23"/>
      <c r="K390" s="20"/>
      <c r="L390" s="20"/>
      <c r="P390" s="52"/>
    </row>
    <row r="391" spans="5:16" s="28" customFormat="1" ht="12.75">
      <c r="E391" s="51"/>
      <c r="F391" s="20"/>
      <c r="G391" s="16"/>
      <c r="H391" s="17"/>
      <c r="I391" s="23"/>
      <c r="K391" s="20"/>
      <c r="L391" s="20"/>
      <c r="P391" s="52"/>
    </row>
    <row r="392" spans="5:16" s="28" customFormat="1" ht="12.75">
      <c r="E392" s="51"/>
      <c r="F392" s="20"/>
      <c r="G392" s="16"/>
      <c r="H392" s="17"/>
      <c r="I392" s="23"/>
      <c r="K392" s="20"/>
      <c r="L392" s="20"/>
      <c r="P392" s="52"/>
    </row>
    <row r="393" spans="5:16" s="28" customFormat="1" ht="12.75">
      <c r="E393" s="51"/>
      <c r="F393" s="20"/>
      <c r="G393" s="16"/>
      <c r="H393" s="17"/>
      <c r="I393" s="23"/>
      <c r="K393" s="20"/>
      <c r="L393" s="20"/>
      <c r="P393" s="52"/>
    </row>
    <row r="394" spans="5:16" s="28" customFormat="1" ht="12.75">
      <c r="E394" s="51"/>
      <c r="F394" s="20"/>
      <c r="G394" s="16"/>
      <c r="H394" s="17"/>
      <c r="I394" s="23"/>
      <c r="K394" s="20"/>
      <c r="L394" s="20"/>
      <c r="P394" s="52"/>
    </row>
    <row r="395" spans="5:16" s="28" customFormat="1" ht="12.75">
      <c r="E395" s="51"/>
      <c r="F395" s="20"/>
      <c r="G395" s="16"/>
      <c r="H395" s="17"/>
      <c r="I395" s="23"/>
      <c r="K395" s="20"/>
      <c r="L395" s="20"/>
      <c r="P395" s="52"/>
    </row>
    <row r="396" spans="5:16" s="28" customFormat="1" ht="12.75">
      <c r="E396" s="51"/>
      <c r="F396" s="20"/>
      <c r="G396" s="16"/>
      <c r="H396" s="17"/>
      <c r="I396" s="23"/>
      <c r="K396" s="20"/>
      <c r="L396" s="20"/>
      <c r="P396" s="52"/>
    </row>
    <row r="397" spans="5:16" s="28" customFormat="1" ht="12.75">
      <c r="E397" s="51"/>
      <c r="F397" s="20"/>
      <c r="G397" s="16"/>
      <c r="H397" s="17"/>
      <c r="I397" s="23"/>
      <c r="K397" s="20"/>
      <c r="L397" s="20"/>
      <c r="P397" s="52"/>
    </row>
    <row r="398" spans="5:16" s="28" customFormat="1" ht="12.75">
      <c r="E398" s="51"/>
      <c r="F398" s="20"/>
      <c r="G398" s="16"/>
      <c r="H398" s="17"/>
      <c r="I398" s="23"/>
      <c r="K398" s="20"/>
      <c r="L398" s="20"/>
      <c r="P398" s="52"/>
    </row>
    <row r="399" spans="5:16" s="28" customFormat="1" ht="12.75">
      <c r="E399" s="51"/>
      <c r="F399" s="20"/>
      <c r="G399" s="16"/>
      <c r="H399" s="17"/>
      <c r="I399" s="23"/>
      <c r="K399" s="20"/>
      <c r="L399" s="20"/>
      <c r="P399" s="52"/>
    </row>
    <row r="400" spans="5:16" s="28" customFormat="1" ht="12.75">
      <c r="E400" s="51"/>
      <c r="F400" s="20"/>
      <c r="G400" s="16"/>
      <c r="H400" s="17"/>
      <c r="I400" s="23"/>
      <c r="K400" s="20"/>
      <c r="L400" s="20"/>
      <c r="P400" s="52"/>
    </row>
    <row r="401" spans="5:16" s="28" customFormat="1" ht="12.75">
      <c r="E401" s="51"/>
      <c r="F401" s="20"/>
      <c r="G401" s="16"/>
      <c r="H401" s="17"/>
      <c r="I401" s="23"/>
      <c r="K401" s="20"/>
      <c r="L401" s="20"/>
      <c r="P401" s="52"/>
    </row>
    <row r="402" spans="5:16" s="28" customFormat="1" ht="12.75">
      <c r="E402" s="51"/>
      <c r="F402" s="20"/>
      <c r="G402" s="16"/>
      <c r="H402" s="17"/>
      <c r="I402" s="23"/>
      <c r="K402" s="20"/>
      <c r="L402" s="20"/>
      <c r="P402" s="52"/>
    </row>
    <row r="403" spans="5:16" s="28" customFormat="1" ht="12.75">
      <c r="E403" s="51"/>
      <c r="F403" s="20"/>
      <c r="G403" s="16"/>
      <c r="H403" s="17"/>
      <c r="I403" s="23"/>
      <c r="K403" s="20"/>
      <c r="L403" s="20"/>
      <c r="P403" s="52"/>
    </row>
    <row r="404" spans="5:16" s="28" customFormat="1" ht="12.75">
      <c r="E404" s="51"/>
      <c r="F404" s="20"/>
      <c r="G404" s="16"/>
      <c r="H404" s="17"/>
      <c r="I404" s="23"/>
      <c r="K404" s="20"/>
      <c r="L404" s="20"/>
      <c r="P404" s="52"/>
    </row>
    <row r="405" spans="5:16" s="28" customFormat="1" ht="12.75">
      <c r="E405" s="51"/>
      <c r="F405" s="20"/>
      <c r="G405" s="16"/>
      <c r="H405" s="17"/>
      <c r="I405" s="23"/>
      <c r="K405" s="20"/>
      <c r="L405" s="20"/>
      <c r="P405" s="52"/>
    </row>
    <row r="406" spans="5:16" s="28" customFormat="1" ht="12.75">
      <c r="E406" s="51"/>
      <c r="F406" s="20"/>
      <c r="G406" s="16"/>
      <c r="H406" s="17"/>
      <c r="I406" s="23"/>
      <c r="K406" s="20"/>
      <c r="L406" s="20"/>
      <c r="P406" s="52"/>
    </row>
    <row r="407" spans="5:16" s="28" customFormat="1" ht="12.75">
      <c r="E407" s="51"/>
      <c r="F407" s="20"/>
      <c r="G407" s="16"/>
      <c r="H407" s="17"/>
      <c r="I407" s="23"/>
      <c r="K407" s="20"/>
      <c r="L407" s="20"/>
      <c r="P407" s="52"/>
    </row>
    <row r="408" spans="5:16" s="28" customFormat="1" ht="12.75">
      <c r="E408" s="51"/>
      <c r="F408" s="20"/>
      <c r="G408" s="16"/>
      <c r="H408" s="17"/>
      <c r="I408" s="23"/>
      <c r="K408" s="20"/>
      <c r="L408" s="20"/>
      <c r="P408" s="52"/>
    </row>
    <row r="409" spans="5:16" s="28" customFormat="1" ht="12.75">
      <c r="E409" s="51"/>
      <c r="F409" s="20"/>
      <c r="G409" s="16"/>
      <c r="H409" s="17"/>
      <c r="I409" s="23"/>
      <c r="K409" s="20"/>
      <c r="L409" s="20"/>
      <c r="P409" s="52"/>
    </row>
    <row r="410" spans="5:16" s="28" customFormat="1" ht="12.75">
      <c r="E410" s="51"/>
      <c r="F410" s="20"/>
      <c r="G410" s="16"/>
      <c r="H410" s="17"/>
      <c r="I410" s="23"/>
      <c r="K410" s="20"/>
      <c r="L410" s="20"/>
      <c r="P410" s="52"/>
    </row>
    <row r="411" spans="5:16" s="28" customFormat="1" ht="12.75">
      <c r="E411" s="51"/>
      <c r="F411" s="20"/>
      <c r="G411" s="16"/>
      <c r="H411" s="17"/>
      <c r="I411" s="23"/>
      <c r="K411" s="20"/>
      <c r="L411" s="20"/>
      <c r="P411" s="52"/>
    </row>
    <row r="412" spans="5:16" s="28" customFormat="1" ht="12.75">
      <c r="E412" s="51"/>
      <c r="F412" s="20"/>
      <c r="G412" s="16"/>
      <c r="H412" s="17"/>
      <c r="I412" s="23"/>
      <c r="K412" s="20"/>
      <c r="L412" s="20"/>
      <c r="P412" s="52"/>
    </row>
    <row r="413" spans="5:16" s="28" customFormat="1" ht="12.75">
      <c r="E413" s="51"/>
      <c r="F413" s="20"/>
      <c r="G413" s="16"/>
      <c r="H413" s="17"/>
      <c r="I413" s="23"/>
      <c r="K413" s="20"/>
      <c r="L413" s="20"/>
      <c r="P413" s="52"/>
    </row>
    <row r="414" spans="5:16" s="28" customFormat="1" ht="12.75">
      <c r="E414" s="51"/>
      <c r="F414" s="20"/>
      <c r="G414" s="16"/>
      <c r="H414" s="17"/>
      <c r="I414" s="23"/>
      <c r="K414" s="20"/>
      <c r="L414" s="20"/>
      <c r="P414" s="52"/>
    </row>
    <row r="415" spans="5:16" s="28" customFormat="1" ht="12.75">
      <c r="E415" s="51"/>
      <c r="F415" s="20"/>
      <c r="G415" s="16"/>
      <c r="H415" s="17"/>
      <c r="I415" s="23"/>
      <c r="K415" s="20"/>
      <c r="L415" s="20"/>
      <c r="P415" s="52"/>
    </row>
    <row r="416" spans="5:16" s="28" customFormat="1" ht="12.75">
      <c r="E416" s="51"/>
      <c r="F416" s="20"/>
      <c r="G416" s="16"/>
      <c r="H416" s="17"/>
      <c r="I416" s="23"/>
      <c r="K416" s="20"/>
      <c r="L416" s="20"/>
      <c r="P416" s="52"/>
    </row>
    <row r="417" spans="5:16" s="28" customFormat="1" ht="12.75">
      <c r="E417" s="51"/>
      <c r="F417" s="20"/>
      <c r="G417" s="16"/>
      <c r="H417" s="17"/>
      <c r="I417" s="23"/>
      <c r="K417" s="20"/>
      <c r="L417" s="20"/>
      <c r="P417" s="52"/>
    </row>
    <row r="418" spans="5:16" s="28" customFormat="1" ht="12.75">
      <c r="E418" s="51"/>
      <c r="F418" s="20"/>
      <c r="G418" s="16"/>
      <c r="H418" s="17"/>
      <c r="I418" s="23"/>
      <c r="K418" s="20"/>
      <c r="L418" s="20"/>
      <c r="P418" s="52"/>
    </row>
    <row r="419" spans="5:16" s="28" customFormat="1" ht="12.75">
      <c r="E419" s="51"/>
      <c r="F419" s="20"/>
      <c r="G419" s="16"/>
      <c r="H419" s="17"/>
      <c r="I419" s="23"/>
      <c r="K419" s="20"/>
      <c r="L419" s="20"/>
      <c r="P419" s="52"/>
    </row>
    <row r="420" spans="5:16" s="28" customFormat="1" ht="12.75">
      <c r="E420" s="51"/>
      <c r="F420" s="20"/>
      <c r="G420" s="16"/>
      <c r="H420" s="17"/>
      <c r="I420" s="23"/>
      <c r="K420" s="20"/>
      <c r="L420" s="20"/>
      <c r="P420" s="52"/>
    </row>
    <row r="421" spans="5:16" s="28" customFormat="1" ht="12.75">
      <c r="E421" s="51"/>
      <c r="F421" s="20"/>
      <c r="G421" s="16"/>
      <c r="H421" s="17"/>
      <c r="I421" s="23"/>
      <c r="K421" s="20"/>
      <c r="L421" s="20"/>
      <c r="P421" s="52"/>
    </row>
    <row r="422" spans="5:16" s="28" customFormat="1" ht="12.75">
      <c r="E422" s="51"/>
      <c r="F422" s="20"/>
      <c r="G422" s="16"/>
      <c r="H422" s="17"/>
      <c r="I422" s="23"/>
      <c r="K422" s="20"/>
      <c r="L422" s="20"/>
      <c r="P422" s="52"/>
    </row>
    <row r="423" spans="5:16" s="28" customFormat="1" ht="12.75">
      <c r="E423" s="51"/>
      <c r="F423" s="20"/>
      <c r="G423" s="16"/>
      <c r="H423" s="17"/>
      <c r="I423" s="23"/>
      <c r="K423" s="20"/>
      <c r="L423" s="20"/>
      <c r="P423" s="52"/>
    </row>
    <row r="424" spans="5:16" s="28" customFormat="1" ht="12.75">
      <c r="E424" s="51"/>
      <c r="F424" s="20"/>
      <c r="G424" s="16"/>
      <c r="H424" s="17"/>
      <c r="I424" s="23"/>
      <c r="K424" s="20"/>
      <c r="L424" s="20"/>
      <c r="P424" s="52"/>
    </row>
    <row r="425" spans="5:16" s="28" customFormat="1" ht="12.75">
      <c r="E425" s="51"/>
      <c r="F425" s="20"/>
      <c r="G425" s="16"/>
      <c r="H425" s="17"/>
      <c r="I425" s="23"/>
      <c r="K425" s="20"/>
      <c r="L425" s="20"/>
      <c r="P425" s="52"/>
    </row>
    <row r="426" spans="5:16" s="28" customFormat="1" ht="12.75">
      <c r="E426" s="51"/>
      <c r="F426" s="20"/>
      <c r="G426" s="16"/>
      <c r="H426" s="17"/>
      <c r="I426" s="23"/>
      <c r="K426" s="20"/>
      <c r="L426" s="20"/>
      <c r="P426" s="52"/>
    </row>
    <row r="427" spans="5:16" s="28" customFormat="1" ht="12.75">
      <c r="E427" s="51"/>
      <c r="F427" s="20"/>
      <c r="G427" s="16"/>
      <c r="H427" s="17"/>
      <c r="I427" s="23"/>
      <c r="K427" s="20"/>
      <c r="L427" s="20"/>
      <c r="P427" s="52"/>
    </row>
    <row r="428" spans="5:16" s="28" customFormat="1" ht="12.75">
      <c r="E428" s="51"/>
      <c r="F428" s="20"/>
      <c r="G428" s="16"/>
      <c r="H428" s="17"/>
      <c r="I428" s="23"/>
      <c r="K428" s="20"/>
      <c r="L428" s="20"/>
      <c r="P428" s="52"/>
    </row>
    <row r="429" spans="5:16" s="28" customFormat="1" ht="12.75">
      <c r="E429" s="51"/>
      <c r="F429" s="20"/>
      <c r="G429" s="16"/>
      <c r="H429" s="17"/>
      <c r="I429" s="23"/>
      <c r="K429" s="20"/>
      <c r="L429" s="20"/>
      <c r="P429" s="52"/>
    </row>
    <row r="430" spans="5:16" s="28" customFormat="1" ht="12.75">
      <c r="E430" s="51"/>
      <c r="F430" s="20"/>
      <c r="G430" s="16"/>
      <c r="H430" s="17"/>
      <c r="I430" s="23"/>
      <c r="K430" s="20"/>
      <c r="L430" s="20"/>
      <c r="P430" s="52"/>
    </row>
    <row r="431" spans="5:16" s="28" customFormat="1" ht="12.75">
      <c r="E431" s="51"/>
      <c r="F431" s="20"/>
      <c r="G431" s="16"/>
      <c r="H431" s="17"/>
      <c r="I431" s="23"/>
      <c r="K431" s="20"/>
      <c r="L431" s="20"/>
      <c r="P431" s="52"/>
    </row>
    <row r="432" spans="5:16" s="28" customFormat="1" ht="12.75">
      <c r="E432" s="51"/>
      <c r="F432" s="20"/>
      <c r="G432" s="16"/>
      <c r="H432" s="17"/>
      <c r="I432" s="23"/>
      <c r="K432" s="20"/>
      <c r="L432" s="20"/>
      <c r="P432" s="52"/>
    </row>
    <row r="433" spans="5:16" s="28" customFormat="1" ht="12.75">
      <c r="E433" s="51"/>
      <c r="F433" s="20"/>
      <c r="G433" s="16"/>
      <c r="H433" s="17"/>
      <c r="I433" s="23"/>
      <c r="K433" s="20"/>
      <c r="L433" s="20"/>
      <c r="P433" s="52"/>
    </row>
    <row r="434" spans="5:16" s="28" customFormat="1" ht="12.75">
      <c r="E434" s="51"/>
      <c r="F434" s="20"/>
      <c r="G434" s="16"/>
      <c r="H434" s="17"/>
      <c r="I434" s="23"/>
      <c r="K434" s="20"/>
      <c r="L434" s="20"/>
      <c r="P434" s="52"/>
    </row>
    <row r="435" spans="5:16" s="28" customFormat="1" ht="12.75">
      <c r="E435" s="51"/>
      <c r="F435" s="20"/>
      <c r="G435" s="16"/>
      <c r="H435" s="17"/>
      <c r="I435" s="23"/>
      <c r="K435" s="20"/>
      <c r="L435" s="20"/>
      <c r="P435" s="52"/>
    </row>
    <row r="436" spans="5:16" s="28" customFormat="1" ht="12.75">
      <c r="E436" s="51"/>
      <c r="F436" s="20"/>
      <c r="G436" s="16"/>
      <c r="H436" s="17"/>
      <c r="I436" s="23"/>
      <c r="K436" s="20"/>
      <c r="L436" s="20"/>
      <c r="P436" s="52"/>
    </row>
    <row r="437" spans="5:16" s="28" customFormat="1" ht="12.75">
      <c r="E437" s="51"/>
      <c r="F437" s="20"/>
      <c r="G437" s="16"/>
      <c r="H437" s="17"/>
      <c r="I437" s="23"/>
      <c r="K437" s="20"/>
      <c r="L437" s="20"/>
      <c r="P437" s="52"/>
    </row>
    <row r="438" spans="5:16" s="28" customFormat="1" ht="12.75">
      <c r="E438" s="51"/>
      <c r="F438" s="20"/>
      <c r="G438" s="16"/>
      <c r="H438" s="17"/>
      <c r="I438" s="23"/>
      <c r="K438" s="20"/>
      <c r="L438" s="20"/>
      <c r="P438" s="52"/>
    </row>
    <row r="439" spans="5:16" s="28" customFormat="1" ht="12.75">
      <c r="E439" s="51"/>
      <c r="F439" s="20"/>
      <c r="G439" s="16"/>
      <c r="H439" s="17"/>
      <c r="I439" s="23"/>
      <c r="K439" s="20"/>
      <c r="L439" s="20"/>
      <c r="P439" s="52"/>
    </row>
    <row r="440" spans="5:16" s="28" customFormat="1" ht="12.75">
      <c r="E440" s="51"/>
      <c r="F440" s="20"/>
      <c r="G440" s="16"/>
      <c r="H440" s="17"/>
      <c r="I440" s="23"/>
      <c r="K440" s="20"/>
      <c r="L440" s="20"/>
      <c r="P440" s="52"/>
    </row>
    <row r="441" spans="5:16" s="28" customFormat="1" ht="12.75">
      <c r="E441" s="51"/>
      <c r="F441" s="20"/>
      <c r="G441" s="16"/>
      <c r="H441" s="17"/>
      <c r="I441" s="23"/>
      <c r="K441" s="20"/>
      <c r="L441" s="20"/>
      <c r="P441" s="52"/>
    </row>
    <row r="442" spans="5:16" s="28" customFormat="1" ht="12.75">
      <c r="E442" s="51"/>
      <c r="F442" s="20"/>
      <c r="G442" s="16"/>
      <c r="H442" s="17"/>
      <c r="I442" s="23"/>
      <c r="K442" s="20"/>
      <c r="L442" s="20"/>
      <c r="P442" s="52"/>
    </row>
    <row r="443" spans="5:16" s="28" customFormat="1" ht="12.75">
      <c r="E443" s="51"/>
      <c r="F443" s="20"/>
      <c r="G443" s="16"/>
      <c r="H443" s="17"/>
      <c r="I443" s="23"/>
      <c r="K443" s="20"/>
      <c r="L443" s="20"/>
      <c r="P443" s="52"/>
    </row>
    <row r="444" spans="5:16" s="28" customFormat="1" ht="12.75">
      <c r="E444" s="51"/>
      <c r="F444" s="20"/>
      <c r="G444" s="16"/>
      <c r="H444" s="17"/>
      <c r="I444" s="23"/>
      <c r="K444" s="20"/>
      <c r="L444" s="20"/>
      <c r="P444" s="52"/>
    </row>
    <row r="445" spans="5:16" s="28" customFormat="1" ht="12.75">
      <c r="E445" s="51"/>
      <c r="F445" s="20"/>
      <c r="G445" s="16"/>
      <c r="H445" s="17"/>
      <c r="I445" s="23"/>
      <c r="K445" s="20"/>
      <c r="L445" s="20"/>
      <c r="P445" s="52"/>
    </row>
    <row r="446" spans="5:16" s="28" customFormat="1" ht="12.75">
      <c r="E446" s="51"/>
      <c r="F446" s="20"/>
      <c r="G446" s="16"/>
      <c r="H446" s="17"/>
      <c r="I446" s="23"/>
      <c r="K446" s="20"/>
      <c r="L446" s="20"/>
      <c r="P446" s="52"/>
    </row>
    <row r="447" spans="5:16" s="28" customFormat="1" ht="12.75">
      <c r="E447" s="51"/>
      <c r="F447" s="20"/>
      <c r="G447" s="16"/>
      <c r="H447" s="17"/>
      <c r="I447" s="23"/>
      <c r="K447" s="20"/>
      <c r="L447" s="20"/>
      <c r="P447" s="52"/>
    </row>
    <row r="448" spans="5:16" s="28" customFormat="1" ht="12.75">
      <c r="E448" s="51"/>
      <c r="F448" s="20"/>
      <c r="G448" s="16"/>
      <c r="H448" s="17"/>
      <c r="I448" s="23"/>
      <c r="K448" s="20"/>
      <c r="L448" s="20"/>
      <c r="P448" s="52"/>
    </row>
    <row r="449" spans="5:16" s="28" customFormat="1" ht="12.75">
      <c r="E449" s="51"/>
      <c r="F449" s="20"/>
      <c r="G449" s="16"/>
      <c r="H449" s="17"/>
      <c r="I449" s="23"/>
      <c r="K449" s="20"/>
      <c r="L449" s="20"/>
      <c r="P449" s="52"/>
    </row>
    <row r="450" spans="5:16" s="28" customFormat="1" ht="12.75">
      <c r="E450" s="51"/>
      <c r="F450" s="20"/>
      <c r="G450" s="16"/>
      <c r="H450" s="17"/>
      <c r="I450" s="23"/>
      <c r="K450" s="20"/>
      <c r="L450" s="20"/>
      <c r="P450" s="52"/>
    </row>
    <row r="451" spans="5:16" s="28" customFormat="1" ht="12.75">
      <c r="E451" s="51"/>
      <c r="F451" s="20"/>
      <c r="G451" s="16"/>
      <c r="H451" s="17"/>
      <c r="I451" s="23"/>
      <c r="K451" s="20"/>
      <c r="L451" s="20"/>
      <c r="P451" s="52"/>
    </row>
    <row r="452" spans="5:16" s="28" customFormat="1" ht="12.75">
      <c r="E452" s="51"/>
      <c r="F452" s="20"/>
      <c r="G452" s="16"/>
      <c r="H452" s="17"/>
      <c r="I452" s="23"/>
      <c r="K452" s="20"/>
      <c r="L452" s="20"/>
      <c r="P452" s="52"/>
    </row>
    <row r="453" spans="5:16" s="28" customFormat="1" ht="12.75">
      <c r="E453" s="51"/>
      <c r="F453" s="20"/>
      <c r="G453" s="16"/>
      <c r="H453" s="17"/>
      <c r="I453" s="23"/>
      <c r="K453" s="20"/>
      <c r="L453" s="20"/>
      <c r="P453" s="52"/>
    </row>
    <row r="454" spans="5:16" s="28" customFormat="1" ht="12.75">
      <c r="E454" s="51"/>
      <c r="F454" s="20"/>
      <c r="G454" s="16"/>
      <c r="H454" s="17"/>
      <c r="I454" s="23"/>
      <c r="K454" s="20"/>
      <c r="L454" s="20"/>
      <c r="P454" s="52"/>
    </row>
    <row r="455" spans="5:16" s="28" customFormat="1" ht="12.75">
      <c r="E455" s="51"/>
      <c r="F455" s="20"/>
      <c r="G455" s="16"/>
      <c r="H455" s="17"/>
      <c r="I455" s="23"/>
      <c r="K455" s="20"/>
      <c r="L455" s="20"/>
      <c r="P455" s="52"/>
    </row>
    <row r="456" spans="5:16" s="28" customFormat="1" ht="12.75">
      <c r="E456" s="51"/>
      <c r="F456" s="20"/>
      <c r="G456" s="16"/>
      <c r="H456" s="17"/>
      <c r="I456" s="23"/>
      <c r="K456" s="20"/>
      <c r="L456" s="20"/>
      <c r="P456" s="52"/>
    </row>
    <row r="457" spans="5:16" s="28" customFormat="1" ht="12.75">
      <c r="E457" s="51"/>
      <c r="F457" s="20"/>
      <c r="G457" s="16"/>
      <c r="H457" s="17"/>
      <c r="I457" s="23"/>
      <c r="K457" s="20"/>
      <c r="L457" s="20"/>
      <c r="P457" s="52"/>
    </row>
    <row r="458" spans="5:16" s="28" customFormat="1" ht="12.75">
      <c r="E458" s="51"/>
      <c r="F458" s="20"/>
      <c r="G458" s="16"/>
      <c r="H458" s="17"/>
      <c r="I458" s="23"/>
      <c r="K458" s="20"/>
      <c r="L458" s="20"/>
      <c r="P458" s="52"/>
    </row>
    <row r="459" spans="5:16" s="28" customFormat="1" ht="12.75">
      <c r="E459" s="51"/>
      <c r="F459" s="20"/>
      <c r="G459" s="16"/>
      <c r="H459" s="17"/>
      <c r="I459" s="23"/>
      <c r="K459" s="20"/>
      <c r="L459" s="20"/>
      <c r="P459" s="52"/>
    </row>
    <row r="460" spans="5:16" s="28" customFormat="1" ht="12.75">
      <c r="E460" s="51"/>
      <c r="F460" s="20"/>
      <c r="G460" s="16"/>
      <c r="H460" s="17"/>
      <c r="I460" s="23"/>
      <c r="K460" s="20"/>
      <c r="L460" s="20"/>
      <c r="P460" s="52"/>
    </row>
    <row r="461" spans="5:16" s="28" customFormat="1" ht="12.75">
      <c r="E461" s="51"/>
      <c r="F461" s="20"/>
      <c r="G461" s="16"/>
      <c r="H461" s="17"/>
      <c r="I461" s="23"/>
      <c r="K461" s="20"/>
      <c r="L461" s="20"/>
      <c r="P461" s="52"/>
    </row>
    <row r="462" spans="5:16" s="28" customFormat="1" ht="12.75">
      <c r="E462" s="51"/>
      <c r="F462" s="20"/>
      <c r="G462" s="16"/>
      <c r="H462" s="17"/>
      <c r="I462" s="23"/>
      <c r="K462" s="20"/>
      <c r="L462" s="20"/>
      <c r="P462" s="52"/>
    </row>
    <row r="463" spans="5:16" s="28" customFormat="1" ht="12.75">
      <c r="E463" s="51"/>
      <c r="F463" s="20"/>
      <c r="G463" s="16"/>
      <c r="H463" s="17"/>
      <c r="I463" s="23"/>
      <c r="K463" s="20"/>
      <c r="L463" s="20"/>
      <c r="P463" s="52"/>
    </row>
    <row r="464" spans="5:16" s="28" customFormat="1" ht="12.75">
      <c r="E464" s="51"/>
      <c r="F464" s="20"/>
      <c r="G464" s="16"/>
      <c r="H464" s="17"/>
      <c r="I464" s="23"/>
      <c r="K464" s="20"/>
      <c r="L464" s="20"/>
      <c r="P464" s="52"/>
    </row>
    <row r="465" spans="5:16" s="28" customFormat="1" ht="12.75">
      <c r="E465" s="51"/>
      <c r="F465" s="20"/>
      <c r="G465" s="16"/>
      <c r="H465" s="17"/>
      <c r="I465" s="23"/>
      <c r="K465" s="20"/>
      <c r="L465" s="20"/>
      <c r="P465" s="52"/>
    </row>
    <row r="466" spans="5:16" s="28" customFormat="1" ht="12.75">
      <c r="E466" s="51"/>
      <c r="F466" s="20"/>
      <c r="G466" s="16"/>
      <c r="H466" s="17"/>
      <c r="I466" s="23"/>
      <c r="K466" s="20"/>
      <c r="L466" s="20"/>
      <c r="P466" s="52"/>
    </row>
    <row r="467" spans="5:16" s="28" customFormat="1" ht="12.75">
      <c r="E467" s="51"/>
      <c r="F467" s="20"/>
      <c r="G467" s="16"/>
      <c r="H467" s="17"/>
      <c r="I467" s="23"/>
      <c r="K467" s="20"/>
      <c r="L467" s="20"/>
      <c r="P467" s="52"/>
    </row>
    <row r="468" spans="5:16" s="28" customFormat="1" ht="12.75">
      <c r="E468" s="51"/>
      <c r="F468" s="20"/>
      <c r="G468" s="16"/>
      <c r="H468" s="17"/>
      <c r="I468" s="23"/>
      <c r="K468" s="20"/>
      <c r="L468" s="20"/>
      <c r="P468" s="52"/>
    </row>
    <row r="469" spans="5:16" s="28" customFormat="1" ht="12.75">
      <c r="E469" s="51"/>
      <c r="F469" s="20"/>
      <c r="G469" s="16"/>
      <c r="H469" s="17"/>
      <c r="I469" s="23"/>
      <c r="K469" s="20"/>
      <c r="L469" s="20"/>
      <c r="P469" s="52"/>
    </row>
    <row r="470" spans="5:16" s="28" customFormat="1" ht="12.75">
      <c r="E470" s="51"/>
      <c r="F470" s="20"/>
      <c r="G470" s="16"/>
      <c r="H470" s="17"/>
      <c r="I470" s="23"/>
      <c r="K470" s="20"/>
      <c r="L470" s="20"/>
      <c r="P470" s="52"/>
    </row>
    <row r="471" spans="5:16" s="28" customFormat="1" ht="12.75">
      <c r="E471" s="51"/>
      <c r="F471" s="20"/>
      <c r="G471" s="16"/>
      <c r="H471" s="17"/>
      <c r="I471" s="23"/>
      <c r="K471" s="20"/>
      <c r="L471" s="20"/>
      <c r="P471" s="52"/>
    </row>
    <row r="472" spans="5:16" s="28" customFormat="1" ht="12.75">
      <c r="E472" s="51"/>
      <c r="F472" s="20"/>
      <c r="G472" s="16"/>
      <c r="H472" s="17"/>
      <c r="I472" s="23"/>
      <c r="K472" s="20"/>
      <c r="L472" s="20"/>
      <c r="P472" s="52"/>
    </row>
    <row r="473" spans="5:16" s="28" customFormat="1" ht="12.75">
      <c r="E473" s="51"/>
      <c r="F473" s="20"/>
      <c r="G473" s="16"/>
      <c r="H473" s="17"/>
      <c r="I473" s="23"/>
      <c r="K473" s="20"/>
      <c r="L473" s="20"/>
      <c r="P473" s="52"/>
    </row>
    <row r="474" spans="5:16" s="28" customFormat="1" ht="12.75">
      <c r="E474" s="51"/>
      <c r="F474" s="20"/>
      <c r="G474" s="16"/>
      <c r="H474" s="17"/>
      <c r="I474" s="23"/>
      <c r="K474" s="20"/>
      <c r="L474" s="20"/>
      <c r="P474" s="52"/>
    </row>
    <row r="475" spans="5:16" s="28" customFormat="1" ht="12.75">
      <c r="E475" s="51"/>
      <c r="F475" s="20"/>
      <c r="G475" s="16"/>
      <c r="H475" s="17"/>
      <c r="I475" s="23"/>
      <c r="K475" s="20"/>
      <c r="L475" s="20"/>
      <c r="P475" s="52"/>
    </row>
    <row r="476" spans="5:16" s="28" customFormat="1" ht="12.75">
      <c r="E476" s="51"/>
      <c r="F476" s="20"/>
      <c r="G476" s="16"/>
      <c r="H476" s="17"/>
      <c r="I476" s="23"/>
      <c r="K476" s="20"/>
      <c r="L476" s="20"/>
      <c r="P476" s="52"/>
    </row>
    <row r="477" spans="5:16" s="28" customFormat="1" ht="12.75">
      <c r="E477" s="51"/>
      <c r="F477" s="20"/>
      <c r="G477" s="16"/>
      <c r="H477" s="17"/>
      <c r="I477" s="23"/>
      <c r="K477" s="20"/>
      <c r="L477" s="20"/>
      <c r="P477" s="52"/>
    </row>
    <row r="478" spans="5:16" s="28" customFormat="1" ht="12.75">
      <c r="E478" s="51"/>
      <c r="F478" s="20"/>
      <c r="G478" s="16"/>
      <c r="H478" s="17"/>
      <c r="I478" s="23"/>
      <c r="K478" s="20"/>
      <c r="L478" s="20"/>
      <c r="P478" s="52"/>
    </row>
    <row r="479" spans="5:16" s="28" customFormat="1" ht="12.75">
      <c r="E479" s="51"/>
      <c r="F479" s="20"/>
      <c r="G479" s="16"/>
      <c r="H479" s="17"/>
      <c r="I479" s="23"/>
      <c r="K479" s="20"/>
      <c r="L479" s="20"/>
      <c r="P479" s="52"/>
    </row>
    <row r="480" spans="5:16" s="28" customFormat="1" ht="12.75">
      <c r="E480" s="51"/>
      <c r="F480" s="20"/>
      <c r="G480" s="16"/>
      <c r="H480" s="17"/>
      <c r="I480" s="23"/>
      <c r="K480" s="20"/>
      <c r="L480" s="20"/>
      <c r="P480" s="52"/>
    </row>
    <row r="481" spans="5:16" s="28" customFormat="1" ht="12.75">
      <c r="E481" s="51"/>
      <c r="F481" s="20"/>
      <c r="G481" s="16"/>
      <c r="H481" s="17"/>
      <c r="I481" s="23"/>
      <c r="K481" s="20"/>
      <c r="L481" s="20"/>
      <c r="P481" s="52"/>
    </row>
    <row r="482" spans="5:16" s="28" customFormat="1" ht="12.75">
      <c r="E482" s="51"/>
      <c r="F482" s="20"/>
      <c r="G482" s="16"/>
      <c r="H482" s="17"/>
      <c r="I482" s="23"/>
      <c r="K482" s="20"/>
      <c r="L482" s="20"/>
      <c r="P482" s="52"/>
    </row>
    <row r="483" spans="5:16" s="28" customFormat="1" ht="12.75">
      <c r="E483" s="51"/>
      <c r="F483" s="20"/>
      <c r="G483" s="16"/>
      <c r="H483" s="17"/>
      <c r="I483" s="23"/>
      <c r="K483" s="20"/>
      <c r="L483" s="20"/>
      <c r="P483" s="52"/>
    </row>
    <row r="484" spans="5:16" s="28" customFormat="1" ht="12.75">
      <c r="E484" s="51"/>
      <c r="F484" s="20"/>
      <c r="G484" s="16"/>
      <c r="H484" s="17"/>
      <c r="I484" s="23"/>
      <c r="K484" s="20"/>
      <c r="L484" s="20"/>
      <c r="P484" s="52"/>
    </row>
    <row r="485" spans="5:16" s="28" customFormat="1" ht="12.75">
      <c r="E485" s="51"/>
      <c r="F485" s="20"/>
      <c r="G485" s="16"/>
      <c r="H485" s="17"/>
      <c r="I485" s="23"/>
      <c r="K485" s="20"/>
      <c r="L485" s="20"/>
      <c r="P485" s="52"/>
    </row>
    <row r="486" spans="5:16" s="28" customFormat="1" ht="12.75">
      <c r="E486" s="51"/>
      <c r="F486" s="20"/>
      <c r="G486" s="16"/>
      <c r="H486" s="17"/>
      <c r="I486" s="23"/>
      <c r="K486" s="20"/>
      <c r="L486" s="20"/>
      <c r="P486" s="52"/>
    </row>
    <row r="487" spans="5:16" s="28" customFormat="1" ht="12.75">
      <c r="E487" s="51"/>
      <c r="F487" s="20"/>
      <c r="G487" s="16"/>
      <c r="H487" s="17"/>
      <c r="I487" s="23"/>
      <c r="K487" s="20"/>
      <c r="L487" s="20"/>
      <c r="P487" s="52"/>
    </row>
    <row r="488" spans="5:16" s="28" customFormat="1" ht="12.75">
      <c r="E488" s="51"/>
      <c r="F488" s="20"/>
      <c r="G488" s="16"/>
      <c r="H488" s="17"/>
      <c r="I488" s="23"/>
      <c r="K488" s="20"/>
      <c r="L488" s="20"/>
      <c r="P488" s="52"/>
    </row>
    <row r="489" spans="5:16" s="28" customFormat="1" ht="12.75">
      <c r="E489" s="51"/>
      <c r="F489" s="20"/>
      <c r="G489" s="16"/>
      <c r="H489" s="17"/>
      <c r="I489" s="23"/>
      <c r="K489" s="20"/>
      <c r="L489" s="20"/>
      <c r="P489" s="52"/>
    </row>
    <row r="490" spans="5:16" s="28" customFormat="1" ht="12.75">
      <c r="E490" s="51"/>
      <c r="F490" s="20"/>
      <c r="G490" s="16"/>
      <c r="H490" s="17"/>
      <c r="I490" s="23"/>
      <c r="K490" s="20"/>
      <c r="L490" s="20"/>
      <c r="P490" s="52"/>
    </row>
    <row r="491" spans="5:16" s="28" customFormat="1" ht="12.75">
      <c r="E491" s="51"/>
      <c r="F491" s="20"/>
      <c r="G491" s="16"/>
      <c r="H491" s="17"/>
      <c r="I491" s="23"/>
      <c r="K491" s="20"/>
      <c r="L491" s="20"/>
      <c r="P491" s="52"/>
    </row>
    <row r="492" spans="5:16" s="28" customFormat="1" ht="12.75">
      <c r="E492" s="51"/>
      <c r="F492" s="20"/>
      <c r="G492" s="16"/>
      <c r="H492" s="17"/>
      <c r="I492" s="23"/>
      <c r="K492" s="20"/>
      <c r="L492" s="20"/>
      <c r="P492" s="52"/>
    </row>
    <row r="493" spans="5:16" s="28" customFormat="1" ht="12.75">
      <c r="E493" s="51"/>
      <c r="F493" s="20"/>
      <c r="G493" s="16"/>
      <c r="H493" s="17"/>
      <c r="I493" s="23"/>
      <c r="K493" s="20"/>
      <c r="L493" s="20"/>
      <c r="P493" s="52"/>
    </row>
    <row r="494" spans="5:16" s="28" customFormat="1" ht="12.75">
      <c r="E494" s="51"/>
      <c r="F494" s="20"/>
      <c r="G494" s="16"/>
      <c r="H494" s="17"/>
      <c r="I494" s="23"/>
      <c r="K494" s="20"/>
      <c r="L494" s="20"/>
      <c r="P494" s="52"/>
    </row>
    <row r="495" spans="5:16" s="28" customFormat="1" ht="12.75">
      <c r="E495" s="51"/>
      <c r="F495" s="20"/>
      <c r="G495" s="16"/>
      <c r="H495" s="17"/>
      <c r="I495" s="23"/>
      <c r="K495" s="20"/>
      <c r="L495" s="20"/>
      <c r="P495" s="52"/>
    </row>
    <row r="496" spans="5:16" s="28" customFormat="1" ht="12.75">
      <c r="E496" s="51"/>
      <c r="F496" s="20"/>
      <c r="G496" s="16"/>
      <c r="H496" s="17"/>
      <c r="I496" s="23"/>
      <c r="K496" s="20"/>
      <c r="L496" s="20"/>
      <c r="P496" s="52"/>
    </row>
    <row r="497" spans="5:16" s="28" customFormat="1" ht="12.75">
      <c r="E497" s="51"/>
      <c r="F497" s="20"/>
      <c r="G497" s="16"/>
      <c r="H497" s="17"/>
      <c r="I497" s="23"/>
      <c r="K497" s="20"/>
      <c r="L497" s="20"/>
      <c r="P497" s="52"/>
    </row>
    <row r="498" spans="5:16" s="28" customFormat="1" ht="12.75">
      <c r="E498" s="51"/>
      <c r="F498" s="20"/>
      <c r="G498" s="16"/>
      <c r="H498" s="17"/>
      <c r="I498" s="23"/>
      <c r="K498" s="20"/>
      <c r="L498" s="20"/>
      <c r="P498" s="52"/>
    </row>
    <row r="499" spans="5:16" s="28" customFormat="1" ht="12.75">
      <c r="E499" s="51"/>
      <c r="F499" s="20"/>
      <c r="G499" s="16"/>
      <c r="H499" s="17"/>
      <c r="I499" s="23"/>
      <c r="K499" s="20"/>
      <c r="L499" s="20"/>
      <c r="P499" s="52"/>
    </row>
    <row r="500" spans="5:16" s="28" customFormat="1" ht="12.75">
      <c r="E500" s="51"/>
      <c r="F500" s="20"/>
      <c r="G500" s="16"/>
      <c r="H500" s="17"/>
      <c r="I500" s="23"/>
      <c r="K500" s="20"/>
      <c r="L500" s="20"/>
      <c r="P500" s="52"/>
    </row>
    <row r="501" spans="5:16" s="28" customFormat="1" ht="12.75">
      <c r="E501" s="51"/>
      <c r="F501" s="20"/>
      <c r="G501" s="16"/>
      <c r="H501" s="17"/>
      <c r="I501" s="23"/>
      <c r="K501" s="20"/>
      <c r="L501" s="20"/>
      <c r="P501" s="52"/>
    </row>
    <row r="502" spans="5:16" s="28" customFormat="1" ht="12.75">
      <c r="E502" s="51"/>
      <c r="F502" s="20"/>
      <c r="G502" s="16"/>
      <c r="H502" s="17"/>
      <c r="I502" s="23"/>
      <c r="K502" s="20"/>
      <c r="L502" s="20"/>
      <c r="P502" s="52"/>
    </row>
    <row r="503" spans="5:16" s="28" customFormat="1" ht="12.75">
      <c r="E503" s="51"/>
      <c r="F503" s="20"/>
      <c r="G503" s="16"/>
      <c r="H503" s="17"/>
      <c r="I503" s="23"/>
      <c r="K503" s="20"/>
      <c r="L503" s="20"/>
      <c r="P503" s="52"/>
    </row>
    <row r="504" spans="5:16" s="28" customFormat="1" ht="12.75">
      <c r="E504" s="51"/>
      <c r="F504" s="20"/>
      <c r="G504" s="16"/>
      <c r="H504" s="17"/>
      <c r="I504" s="23"/>
      <c r="K504" s="20"/>
      <c r="L504" s="20"/>
      <c r="P504" s="52"/>
    </row>
    <row r="505" spans="5:16" s="28" customFormat="1" ht="12.75">
      <c r="E505" s="51"/>
      <c r="F505" s="20"/>
      <c r="G505" s="16"/>
      <c r="H505" s="17"/>
      <c r="I505" s="23"/>
      <c r="K505" s="20"/>
      <c r="L505" s="20"/>
      <c r="P505" s="52"/>
    </row>
    <row r="506" spans="5:16" s="28" customFormat="1" ht="12.75">
      <c r="E506" s="51"/>
      <c r="F506" s="20"/>
      <c r="G506" s="16"/>
      <c r="H506" s="17"/>
      <c r="I506" s="23"/>
      <c r="K506" s="20"/>
      <c r="L506" s="20"/>
      <c r="P506" s="52"/>
    </row>
    <row r="507" spans="5:16" s="28" customFormat="1" ht="12.75">
      <c r="E507" s="51"/>
      <c r="F507" s="20"/>
      <c r="G507" s="16"/>
      <c r="H507" s="17"/>
      <c r="I507" s="23"/>
      <c r="K507" s="20"/>
      <c r="L507" s="20"/>
      <c r="P507" s="52"/>
    </row>
    <row r="508" spans="5:16" s="28" customFormat="1" ht="12.75">
      <c r="E508" s="51"/>
      <c r="F508" s="20"/>
      <c r="G508" s="16"/>
      <c r="H508" s="17"/>
      <c r="I508" s="23"/>
      <c r="K508" s="20"/>
      <c r="L508" s="20"/>
      <c r="P508" s="52"/>
    </row>
    <row r="509" spans="5:16" s="28" customFormat="1" ht="12.75">
      <c r="E509" s="51"/>
      <c r="F509" s="20"/>
      <c r="G509" s="16"/>
      <c r="H509" s="17"/>
      <c r="I509" s="23"/>
      <c r="K509" s="20"/>
      <c r="L509" s="20"/>
      <c r="P509" s="52"/>
    </row>
    <row r="510" spans="5:16" s="28" customFormat="1" ht="12.75">
      <c r="E510" s="51"/>
      <c r="F510" s="20"/>
      <c r="G510" s="16"/>
      <c r="H510" s="17"/>
      <c r="I510" s="23"/>
      <c r="K510" s="20"/>
      <c r="L510" s="20"/>
      <c r="P510" s="52"/>
    </row>
    <row r="511" spans="5:16" s="28" customFormat="1" ht="12.75">
      <c r="E511" s="51"/>
      <c r="F511" s="20"/>
      <c r="G511" s="16"/>
      <c r="H511" s="17"/>
      <c r="I511" s="23"/>
      <c r="K511" s="20"/>
      <c r="L511" s="20"/>
      <c r="P511" s="52"/>
    </row>
    <row r="512" spans="5:16" s="28" customFormat="1" ht="12.75">
      <c r="E512" s="51"/>
      <c r="F512" s="20"/>
      <c r="G512" s="16"/>
      <c r="H512" s="17"/>
      <c r="I512" s="23"/>
      <c r="K512" s="20"/>
      <c r="L512" s="20"/>
      <c r="P512" s="52"/>
    </row>
    <row r="513" spans="5:16" s="28" customFormat="1" ht="12.75">
      <c r="E513" s="51"/>
      <c r="F513" s="20"/>
      <c r="G513" s="16"/>
      <c r="H513" s="17"/>
      <c r="I513" s="23"/>
      <c r="K513" s="20"/>
      <c r="L513" s="20"/>
      <c r="P513" s="52"/>
    </row>
    <row r="514" spans="5:16" s="28" customFormat="1" ht="12.75">
      <c r="E514" s="51"/>
      <c r="F514" s="20"/>
      <c r="G514" s="16"/>
      <c r="H514" s="17"/>
      <c r="I514" s="23"/>
      <c r="K514" s="20"/>
      <c r="L514" s="20"/>
      <c r="P514" s="52"/>
    </row>
    <row r="515" spans="5:16" s="28" customFormat="1" ht="12.75">
      <c r="E515" s="51"/>
      <c r="F515" s="20"/>
      <c r="G515" s="16"/>
      <c r="H515" s="17"/>
      <c r="I515" s="23"/>
      <c r="K515" s="20"/>
      <c r="L515" s="20"/>
      <c r="P515" s="52"/>
    </row>
    <row r="516" spans="5:16" s="28" customFormat="1" ht="12.75">
      <c r="E516" s="51"/>
      <c r="F516" s="20"/>
      <c r="G516" s="16"/>
      <c r="H516" s="17"/>
      <c r="I516" s="23"/>
      <c r="K516" s="20"/>
      <c r="L516" s="20"/>
      <c r="P516" s="52"/>
    </row>
    <row r="517" spans="5:16" s="28" customFormat="1" ht="12.75">
      <c r="E517" s="51"/>
      <c r="F517" s="20"/>
      <c r="G517" s="16"/>
      <c r="H517" s="17"/>
      <c r="I517" s="23"/>
      <c r="K517" s="20"/>
      <c r="L517" s="20"/>
      <c r="P517" s="52"/>
    </row>
    <row r="518" spans="5:16" s="28" customFormat="1" ht="12.75">
      <c r="E518" s="51"/>
      <c r="F518" s="20"/>
      <c r="G518" s="16"/>
      <c r="H518" s="17"/>
      <c r="I518" s="23"/>
      <c r="K518" s="20"/>
      <c r="L518" s="20"/>
      <c r="P518" s="52"/>
    </row>
    <row r="519" spans="5:16" s="28" customFormat="1" ht="12.75">
      <c r="E519" s="51"/>
      <c r="F519" s="20"/>
      <c r="G519" s="16"/>
      <c r="H519" s="17"/>
      <c r="I519" s="23"/>
      <c r="K519" s="20"/>
      <c r="L519" s="20"/>
      <c r="P519" s="52"/>
    </row>
    <row r="520" spans="5:16" s="28" customFormat="1" ht="12.75">
      <c r="E520" s="51"/>
      <c r="F520" s="20"/>
      <c r="G520" s="16"/>
      <c r="H520" s="17"/>
      <c r="I520" s="23"/>
      <c r="K520" s="20"/>
      <c r="L520" s="20"/>
      <c r="P520" s="52"/>
    </row>
    <row r="521" spans="5:16" s="28" customFormat="1" ht="12.75">
      <c r="E521" s="51"/>
      <c r="F521" s="20"/>
      <c r="G521" s="16"/>
      <c r="H521" s="17"/>
      <c r="I521" s="23"/>
      <c r="K521" s="20"/>
      <c r="L521" s="20"/>
      <c r="P521" s="52"/>
    </row>
    <row r="522" spans="5:16" s="28" customFormat="1" ht="12.75">
      <c r="E522" s="51"/>
      <c r="F522" s="20"/>
      <c r="G522" s="16"/>
      <c r="H522" s="17"/>
      <c r="I522" s="23"/>
      <c r="K522" s="20"/>
      <c r="L522" s="20"/>
      <c r="P522" s="52"/>
    </row>
    <row r="523" spans="5:16" s="28" customFormat="1" ht="12.75">
      <c r="E523" s="51"/>
      <c r="F523" s="20"/>
      <c r="G523" s="16"/>
      <c r="H523" s="17"/>
      <c r="I523" s="23"/>
      <c r="K523" s="20"/>
      <c r="L523" s="20"/>
      <c r="P523" s="52"/>
    </row>
    <row r="524" spans="5:16" s="28" customFormat="1" ht="12.75">
      <c r="E524" s="51"/>
      <c r="F524" s="20"/>
      <c r="G524" s="16"/>
      <c r="H524" s="17"/>
      <c r="I524" s="23"/>
      <c r="K524" s="20"/>
      <c r="L524" s="20"/>
      <c r="P524" s="52"/>
    </row>
    <row r="525" spans="5:16" s="28" customFormat="1" ht="12.75">
      <c r="E525" s="51"/>
      <c r="F525" s="20"/>
      <c r="G525" s="16"/>
      <c r="H525" s="17"/>
      <c r="I525" s="23"/>
      <c r="K525" s="20"/>
      <c r="L525" s="20"/>
      <c r="P525" s="52"/>
    </row>
    <row r="526" spans="5:16" s="28" customFormat="1" ht="12.75">
      <c r="E526" s="51"/>
      <c r="F526" s="20"/>
      <c r="G526" s="16"/>
      <c r="H526" s="17"/>
      <c r="I526" s="23"/>
      <c r="K526" s="20"/>
      <c r="L526" s="20"/>
      <c r="P526" s="52"/>
    </row>
    <row r="527" spans="5:16" s="28" customFormat="1" ht="12.75">
      <c r="E527" s="51"/>
      <c r="F527" s="20"/>
      <c r="G527" s="16"/>
      <c r="H527" s="17"/>
      <c r="I527" s="23"/>
      <c r="K527" s="20"/>
      <c r="L527" s="20"/>
      <c r="P527" s="52"/>
    </row>
    <row r="528" spans="5:16" s="28" customFormat="1" ht="12.75">
      <c r="E528" s="51"/>
      <c r="F528" s="20"/>
      <c r="G528" s="16"/>
      <c r="H528" s="17"/>
      <c r="I528" s="23"/>
      <c r="K528" s="20"/>
      <c r="L528" s="20"/>
      <c r="P528" s="52"/>
    </row>
    <row r="529" spans="5:16" s="28" customFormat="1" ht="12.75">
      <c r="E529" s="51"/>
      <c r="F529" s="20"/>
      <c r="G529" s="16"/>
      <c r="H529" s="17"/>
      <c r="I529" s="23"/>
      <c r="K529" s="20"/>
      <c r="L529" s="20"/>
      <c r="P529" s="52"/>
    </row>
    <row r="530" spans="5:16" s="28" customFormat="1" ht="12.75">
      <c r="E530" s="51"/>
      <c r="F530" s="20"/>
      <c r="G530" s="16"/>
      <c r="H530" s="17"/>
      <c r="I530" s="23"/>
      <c r="K530" s="20"/>
      <c r="L530" s="20"/>
      <c r="P530" s="52"/>
    </row>
    <row r="531" spans="5:16" s="28" customFormat="1" ht="12.75">
      <c r="E531" s="51"/>
      <c r="F531" s="20"/>
      <c r="G531" s="16"/>
      <c r="H531" s="17"/>
      <c r="I531" s="23"/>
      <c r="K531" s="20"/>
      <c r="L531" s="20"/>
      <c r="P531" s="52"/>
    </row>
    <row r="532" spans="5:16" s="28" customFormat="1" ht="12.75">
      <c r="E532" s="51"/>
      <c r="F532" s="20"/>
      <c r="G532" s="16"/>
      <c r="H532" s="17"/>
      <c r="I532" s="23"/>
      <c r="K532" s="20"/>
      <c r="L532" s="20"/>
      <c r="P532" s="52"/>
    </row>
    <row r="533" spans="5:16" s="28" customFormat="1" ht="12.75">
      <c r="E533" s="51"/>
      <c r="F533" s="20"/>
      <c r="G533" s="16"/>
      <c r="H533" s="17"/>
      <c r="I533" s="23"/>
      <c r="K533" s="20"/>
      <c r="L533" s="20"/>
      <c r="P533" s="52"/>
    </row>
    <row r="534" spans="5:16" s="28" customFormat="1" ht="12.75">
      <c r="E534" s="51"/>
      <c r="F534" s="20"/>
      <c r="G534" s="16"/>
      <c r="H534" s="17"/>
      <c r="I534" s="23"/>
      <c r="K534" s="20"/>
      <c r="L534" s="20"/>
      <c r="P534" s="52"/>
    </row>
    <row r="535" spans="5:16" s="28" customFormat="1" ht="12.75">
      <c r="E535" s="51"/>
      <c r="F535" s="20"/>
      <c r="G535" s="16"/>
      <c r="H535" s="17"/>
      <c r="I535" s="23"/>
      <c r="K535" s="20"/>
      <c r="L535" s="20"/>
      <c r="P535" s="52"/>
    </row>
    <row r="536" spans="5:16" s="28" customFormat="1" ht="12.75">
      <c r="E536" s="51"/>
      <c r="F536" s="20"/>
      <c r="G536" s="16"/>
      <c r="H536" s="17"/>
      <c r="I536" s="23"/>
      <c r="K536" s="20"/>
      <c r="L536" s="20"/>
      <c r="P536" s="52"/>
    </row>
    <row r="537" spans="5:16" s="28" customFormat="1" ht="12.75">
      <c r="E537" s="51"/>
      <c r="F537" s="20"/>
      <c r="G537" s="16"/>
      <c r="H537" s="17"/>
      <c r="I537" s="23"/>
      <c r="K537" s="20"/>
      <c r="L537" s="20"/>
      <c r="P537" s="52"/>
    </row>
    <row r="538" spans="5:16" s="28" customFormat="1" ht="12.75">
      <c r="E538" s="51"/>
      <c r="F538" s="20"/>
      <c r="G538" s="16"/>
      <c r="H538" s="17"/>
      <c r="I538" s="23"/>
      <c r="K538" s="20"/>
      <c r="L538" s="20"/>
      <c r="P538" s="52"/>
    </row>
    <row r="539" spans="5:16" s="28" customFormat="1" ht="12.75">
      <c r="E539" s="51"/>
      <c r="F539" s="20"/>
      <c r="G539" s="16"/>
      <c r="H539" s="17"/>
      <c r="I539" s="23"/>
      <c r="K539" s="20"/>
      <c r="L539" s="20"/>
      <c r="P539" s="52"/>
    </row>
    <row r="540" spans="5:16" s="28" customFormat="1" ht="12.75">
      <c r="E540" s="51"/>
      <c r="F540" s="20"/>
      <c r="G540" s="16"/>
      <c r="H540" s="17"/>
      <c r="I540" s="23"/>
      <c r="K540" s="20"/>
      <c r="L540" s="20"/>
      <c r="P540" s="52"/>
    </row>
    <row r="541" spans="5:16" s="28" customFormat="1" ht="12.75">
      <c r="E541" s="51"/>
      <c r="F541" s="20"/>
      <c r="G541" s="16"/>
      <c r="H541" s="17"/>
      <c r="I541" s="23"/>
      <c r="K541" s="20"/>
      <c r="L541" s="20"/>
      <c r="P541" s="52"/>
    </row>
    <row r="542" spans="5:16" s="28" customFormat="1" ht="12.75">
      <c r="E542" s="51"/>
      <c r="F542" s="20"/>
      <c r="G542" s="16"/>
      <c r="H542" s="17"/>
      <c r="I542" s="23"/>
      <c r="K542" s="20"/>
      <c r="L542" s="20"/>
      <c r="P542" s="52"/>
    </row>
    <row r="543" spans="5:16" s="28" customFormat="1" ht="12.75">
      <c r="E543" s="51"/>
      <c r="F543" s="20"/>
      <c r="G543" s="16"/>
      <c r="H543" s="17"/>
      <c r="I543" s="23"/>
      <c r="K543" s="20"/>
      <c r="L543" s="20"/>
      <c r="P543" s="52"/>
    </row>
    <row r="544" spans="5:16" s="28" customFormat="1" ht="12.75">
      <c r="E544" s="51"/>
      <c r="F544" s="20"/>
      <c r="G544" s="16"/>
      <c r="H544" s="17"/>
      <c r="I544" s="23"/>
      <c r="K544" s="20"/>
      <c r="L544" s="20"/>
      <c r="P544" s="52"/>
    </row>
    <row r="545" spans="5:16" s="28" customFormat="1" ht="12.75">
      <c r="E545" s="51"/>
      <c r="F545" s="20"/>
      <c r="G545" s="16"/>
      <c r="H545" s="17"/>
      <c r="I545" s="23"/>
      <c r="K545" s="20"/>
      <c r="L545" s="20"/>
      <c r="P545" s="52"/>
    </row>
    <row r="546" spans="5:16" s="28" customFormat="1" ht="12.75">
      <c r="E546" s="51"/>
      <c r="F546" s="20"/>
      <c r="G546" s="16"/>
      <c r="H546" s="17"/>
      <c r="I546" s="23"/>
      <c r="K546" s="20"/>
      <c r="L546" s="20"/>
      <c r="P546" s="52"/>
    </row>
    <row r="547" spans="5:16" s="28" customFormat="1" ht="12.75">
      <c r="E547" s="51"/>
      <c r="F547" s="20"/>
      <c r="G547" s="16"/>
      <c r="H547" s="17"/>
      <c r="I547" s="23"/>
      <c r="K547" s="20"/>
      <c r="L547" s="20"/>
      <c r="P547" s="52"/>
    </row>
    <row r="548" spans="5:16" s="28" customFormat="1" ht="12.75">
      <c r="E548" s="51"/>
      <c r="F548" s="20"/>
      <c r="G548" s="16"/>
      <c r="H548" s="17"/>
      <c r="I548" s="23"/>
      <c r="K548" s="20"/>
      <c r="L548" s="20"/>
      <c r="P548" s="52"/>
    </row>
    <row r="549" spans="5:16" s="28" customFormat="1" ht="12.75">
      <c r="E549" s="51"/>
      <c r="F549" s="20"/>
      <c r="G549" s="16"/>
      <c r="H549" s="17"/>
      <c r="I549" s="23"/>
      <c r="K549" s="20"/>
      <c r="L549" s="20"/>
      <c r="P549" s="52"/>
    </row>
    <row r="550" spans="5:16" s="28" customFormat="1" ht="12.75">
      <c r="E550" s="51"/>
      <c r="F550" s="20"/>
      <c r="G550" s="16"/>
      <c r="H550" s="17"/>
      <c r="I550" s="23"/>
      <c r="K550" s="20"/>
      <c r="L550" s="20"/>
      <c r="P550" s="52"/>
    </row>
    <row r="551" spans="5:16" s="28" customFormat="1" ht="12.75">
      <c r="E551" s="51"/>
      <c r="F551" s="20"/>
      <c r="G551" s="16"/>
      <c r="H551" s="17"/>
      <c r="I551" s="23"/>
      <c r="K551" s="20"/>
      <c r="L551" s="20"/>
      <c r="P551" s="52"/>
    </row>
    <row r="552" spans="5:16" s="28" customFormat="1" ht="12.75">
      <c r="E552" s="51"/>
      <c r="F552" s="20"/>
      <c r="G552" s="16"/>
      <c r="H552" s="17"/>
      <c r="I552" s="23"/>
      <c r="K552" s="20"/>
      <c r="L552" s="20"/>
      <c r="P552" s="52"/>
    </row>
    <row r="553" spans="5:16" s="28" customFormat="1" ht="12.75">
      <c r="E553" s="51"/>
      <c r="F553" s="20"/>
      <c r="G553" s="16"/>
      <c r="H553" s="17"/>
      <c r="I553" s="23"/>
      <c r="K553" s="20"/>
      <c r="L553" s="20"/>
      <c r="P553" s="52"/>
    </row>
    <row r="554" spans="5:16" s="28" customFormat="1" ht="12.75">
      <c r="E554" s="51"/>
      <c r="F554" s="20"/>
      <c r="G554" s="16"/>
      <c r="H554" s="17"/>
      <c r="I554" s="23"/>
      <c r="K554" s="20"/>
      <c r="L554" s="20"/>
      <c r="P554" s="52"/>
    </row>
    <row r="555" spans="5:16" s="28" customFormat="1" ht="12.75">
      <c r="E555" s="51"/>
      <c r="F555" s="20"/>
      <c r="G555" s="16"/>
      <c r="H555" s="17"/>
      <c r="I555" s="23"/>
      <c r="K555" s="20"/>
      <c r="L555" s="20"/>
      <c r="P555" s="52"/>
    </row>
    <row r="556" spans="5:16" s="28" customFormat="1" ht="12.75">
      <c r="E556" s="51"/>
      <c r="F556" s="20"/>
      <c r="G556" s="16"/>
      <c r="H556" s="17"/>
      <c r="I556" s="23"/>
      <c r="K556" s="20"/>
      <c r="L556" s="20"/>
      <c r="P556" s="52"/>
    </row>
    <row r="557" spans="5:16" s="28" customFormat="1" ht="12.75">
      <c r="E557" s="51"/>
      <c r="F557" s="20"/>
      <c r="G557" s="16"/>
      <c r="H557" s="17"/>
      <c r="I557" s="23"/>
      <c r="K557" s="20"/>
      <c r="L557" s="20"/>
      <c r="P557" s="52"/>
    </row>
    <row r="558" spans="5:16" s="28" customFormat="1" ht="12.75">
      <c r="E558" s="51"/>
      <c r="F558" s="20"/>
      <c r="G558" s="16"/>
      <c r="H558" s="17"/>
      <c r="I558" s="23"/>
      <c r="K558" s="20"/>
      <c r="L558" s="20"/>
      <c r="P558" s="52"/>
    </row>
    <row r="559" spans="5:16" s="28" customFormat="1" ht="12.75">
      <c r="E559" s="51"/>
      <c r="F559" s="20"/>
      <c r="G559" s="16"/>
      <c r="H559" s="17"/>
      <c r="I559" s="23"/>
      <c r="K559" s="20"/>
      <c r="L559" s="20"/>
      <c r="P559" s="52"/>
    </row>
    <row r="560" spans="5:16" s="28" customFormat="1" ht="12.75">
      <c r="E560" s="51"/>
      <c r="F560" s="20"/>
      <c r="G560" s="16"/>
      <c r="H560" s="17"/>
      <c r="I560" s="23"/>
      <c r="K560" s="20"/>
      <c r="L560" s="20"/>
      <c r="P560" s="52"/>
    </row>
    <row r="561" spans="5:16" s="28" customFormat="1" ht="12.75">
      <c r="E561" s="51"/>
      <c r="F561" s="20"/>
      <c r="G561" s="16"/>
      <c r="H561" s="17"/>
      <c r="I561" s="23"/>
      <c r="K561" s="20"/>
      <c r="L561" s="20"/>
      <c r="P561" s="52"/>
    </row>
    <row r="562" spans="5:16" s="28" customFormat="1" ht="12.75">
      <c r="E562" s="51"/>
      <c r="F562" s="20"/>
      <c r="G562" s="16"/>
      <c r="H562" s="17"/>
      <c r="I562" s="23"/>
      <c r="K562" s="20"/>
      <c r="L562" s="20"/>
      <c r="P562" s="52"/>
    </row>
    <row r="563" spans="5:16" s="28" customFormat="1" ht="12.75">
      <c r="E563" s="51"/>
      <c r="F563" s="20"/>
      <c r="G563" s="16"/>
      <c r="H563" s="17"/>
      <c r="I563" s="23"/>
      <c r="K563" s="20"/>
      <c r="L563" s="20"/>
      <c r="P563" s="52"/>
    </row>
    <row r="564" spans="5:16" s="28" customFormat="1" ht="12.75">
      <c r="E564" s="51"/>
      <c r="F564" s="20"/>
      <c r="G564" s="16"/>
      <c r="H564" s="17"/>
      <c r="I564" s="23"/>
      <c r="K564" s="20"/>
      <c r="L564" s="20"/>
      <c r="P564" s="52"/>
    </row>
    <row r="565" spans="5:16" s="28" customFormat="1" ht="12.75">
      <c r="E565" s="51"/>
      <c r="F565" s="20"/>
      <c r="G565" s="16"/>
      <c r="H565" s="17"/>
      <c r="I565" s="23"/>
      <c r="K565" s="20"/>
      <c r="L565" s="20"/>
      <c r="P565" s="52"/>
    </row>
    <row r="566" spans="5:16" s="28" customFormat="1" ht="12.75">
      <c r="E566" s="51"/>
      <c r="F566" s="20"/>
      <c r="G566" s="16"/>
      <c r="H566" s="17"/>
      <c r="I566" s="23"/>
      <c r="K566" s="20"/>
      <c r="L566" s="20"/>
      <c r="P566" s="52"/>
    </row>
    <row r="567" spans="5:16" s="28" customFormat="1" ht="12.75">
      <c r="E567" s="51"/>
      <c r="F567" s="20"/>
      <c r="G567" s="16"/>
      <c r="H567" s="17"/>
      <c r="I567" s="23"/>
      <c r="K567" s="20"/>
      <c r="L567" s="20"/>
      <c r="P567" s="52"/>
    </row>
    <row r="568" spans="5:16" s="28" customFormat="1" ht="12.75">
      <c r="E568" s="51"/>
      <c r="F568" s="20"/>
      <c r="G568" s="16"/>
      <c r="H568" s="17"/>
      <c r="I568" s="23"/>
      <c r="K568" s="20"/>
      <c r="L568" s="20"/>
      <c r="P568" s="52"/>
    </row>
    <row r="569" spans="5:16" s="28" customFormat="1" ht="12.75">
      <c r="E569" s="51"/>
      <c r="F569" s="20"/>
      <c r="G569" s="16"/>
      <c r="H569" s="17"/>
      <c r="I569" s="23"/>
      <c r="K569" s="20"/>
      <c r="L569" s="20"/>
      <c r="P569" s="52"/>
    </row>
    <row r="570" spans="5:16" s="28" customFormat="1" ht="12.75">
      <c r="E570" s="51"/>
      <c r="F570" s="20"/>
      <c r="G570" s="16"/>
      <c r="H570" s="17"/>
      <c r="I570" s="23"/>
      <c r="K570" s="20"/>
      <c r="L570" s="20"/>
      <c r="P570" s="52"/>
    </row>
    <row r="571" spans="5:16" s="28" customFormat="1" ht="12.75">
      <c r="E571" s="51"/>
      <c r="F571" s="20"/>
      <c r="G571" s="16"/>
      <c r="H571" s="17"/>
      <c r="I571" s="23"/>
      <c r="K571" s="20"/>
      <c r="L571" s="20"/>
      <c r="P571" s="52"/>
    </row>
    <row r="572" spans="5:16" s="28" customFormat="1" ht="12.75">
      <c r="E572" s="51"/>
      <c r="F572" s="20"/>
      <c r="G572" s="16"/>
      <c r="H572" s="17"/>
      <c r="I572" s="23"/>
      <c r="K572" s="20"/>
      <c r="L572" s="20"/>
      <c r="P572" s="52"/>
    </row>
    <row r="573" spans="5:16" s="28" customFormat="1" ht="12.75">
      <c r="E573" s="51"/>
      <c r="F573" s="20"/>
      <c r="G573" s="16"/>
      <c r="H573" s="17"/>
      <c r="I573" s="23"/>
      <c r="K573" s="20"/>
      <c r="L573" s="20"/>
      <c r="P573" s="52"/>
    </row>
    <row r="574" spans="5:16" s="28" customFormat="1" ht="12.75">
      <c r="E574" s="51"/>
      <c r="F574" s="20"/>
      <c r="G574" s="16"/>
      <c r="H574" s="17"/>
      <c r="I574" s="23"/>
      <c r="K574" s="20"/>
      <c r="L574" s="20"/>
      <c r="P574" s="52"/>
    </row>
    <row r="575" spans="5:16" s="28" customFormat="1" ht="12.75">
      <c r="E575" s="51"/>
      <c r="F575" s="20"/>
      <c r="G575" s="16"/>
      <c r="H575" s="17"/>
      <c r="I575" s="23"/>
      <c r="K575" s="20"/>
      <c r="L575" s="20"/>
      <c r="P575" s="52"/>
    </row>
    <row r="576" spans="5:16" s="28" customFormat="1" ht="12.75">
      <c r="E576" s="51"/>
      <c r="F576" s="20"/>
      <c r="G576" s="16"/>
      <c r="H576" s="17"/>
      <c r="I576" s="23"/>
      <c r="K576" s="20"/>
      <c r="L576" s="20"/>
      <c r="P576" s="52"/>
    </row>
    <row r="577" spans="5:16" s="28" customFormat="1" ht="12.75">
      <c r="E577" s="51"/>
      <c r="F577" s="20"/>
      <c r="G577" s="16"/>
      <c r="H577" s="17"/>
      <c r="I577" s="23"/>
      <c r="K577" s="20"/>
      <c r="L577" s="20"/>
      <c r="P577" s="52"/>
    </row>
    <row r="578" spans="5:16" s="28" customFormat="1" ht="12.75">
      <c r="E578" s="51"/>
      <c r="F578" s="20"/>
      <c r="G578" s="16"/>
      <c r="H578" s="17"/>
      <c r="I578" s="23"/>
      <c r="K578" s="20"/>
      <c r="L578" s="20"/>
      <c r="P578" s="52"/>
    </row>
    <row r="579" spans="5:16" s="28" customFormat="1" ht="12.75">
      <c r="E579" s="51"/>
      <c r="F579" s="20"/>
      <c r="G579" s="16"/>
      <c r="H579" s="17"/>
      <c r="I579" s="23"/>
      <c r="K579" s="20"/>
      <c r="L579" s="20"/>
      <c r="P579" s="52"/>
    </row>
    <row r="580" spans="5:16" s="28" customFormat="1" ht="12.75">
      <c r="E580" s="51"/>
      <c r="F580" s="20"/>
      <c r="G580" s="16"/>
      <c r="H580" s="17"/>
      <c r="I580" s="23"/>
      <c r="K580" s="20"/>
      <c r="L580" s="20"/>
      <c r="P580" s="52"/>
    </row>
    <row r="581" spans="5:16" s="28" customFormat="1" ht="12.75">
      <c r="E581" s="51"/>
      <c r="F581" s="20"/>
      <c r="G581" s="16"/>
      <c r="H581" s="17"/>
      <c r="I581" s="23"/>
      <c r="K581" s="20"/>
      <c r="L581" s="20"/>
      <c r="P581" s="52"/>
    </row>
    <row r="582" spans="5:16" s="28" customFormat="1" ht="12.75">
      <c r="E582" s="51"/>
      <c r="F582" s="20"/>
      <c r="G582" s="16"/>
      <c r="H582" s="17"/>
      <c r="I582" s="23"/>
      <c r="K582" s="20"/>
      <c r="L582" s="20"/>
      <c r="P582" s="52"/>
    </row>
    <row r="583" spans="5:16" s="28" customFormat="1" ht="12.75">
      <c r="E583" s="51"/>
      <c r="F583" s="20"/>
      <c r="G583" s="16"/>
      <c r="H583" s="17"/>
      <c r="I583" s="23"/>
      <c r="K583" s="20"/>
      <c r="L583" s="20"/>
      <c r="P583" s="52"/>
    </row>
    <row r="584" spans="5:16" s="28" customFormat="1" ht="12.75">
      <c r="E584" s="51"/>
      <c r="F584" s="20"/>
      <c r="G584" s="16"/>
      <c r="H584" s="17"/>
      <c r="I584" s="23"/>
      <c r="K584" s="20"/>
      <c r="L584" s="20"/>
      <c r="P584" s="52"/>
    </row>
    <row r="585" spans="5:16" s="28" customFormat="1" ht="12.75">
      <c r="E585" s="51"/>
      <c r="F585" s="20"/>
      <c r="G585" s="16"/>
      <c r="H585" s="17"/>
      <c r="I585" s="23"/>
      <c r="K585" s="20"/>
      <c r="L585" s="20"/>
      <c r="P585" s="52"/>
    </row>
    <row r="586" spans="5:16" s="28" customFormat="1" ht="12.75">
      <c r="E586" s="51"/>
      <c r="F586" s="20"/>
      <c r="G586" s="16"/>
      <c r="H586" s="17"/>
      <c r="I586" s="23"/>
      <c r="K586" s="20"/>
      <c r="L586" s="20"/>
      <c r="P586" s="52"/>
    </row>
    <row r="587" spans="5:16" s="28" customFormat="1" ht="12.75">
      <c r="E587" s="51"/>
      <c r="F587" s="20"/>
      <c r="G587" s="16"/>
      <c r="H587" s="17"/>
      <c r="I587" s="23"/>
      <c r="K587" s="20"/>
      <c r="L587" s="20"/>
      <c r="P587" s="52"/>
    </row>
    <row r="588" spans="5:16" s="28" customFormat="1" ht="12.75">
      <c r="E588" s="51"/>
      <c r="F588" s="20"/>
      <c r="G588" s="16"/>
      <c r="H588" s="17"/>
      <c r="I588" s="23"/>
      <c r="K588" s="20"/>
      <c r="L588" s="20"/>
      <c r="P588" s="52"/>
    </row>
    <row r="589" spans="5:16" s="28" customFormat="1" ht="12.75">
      <c r="E589" s="51"/>
      <c r="F589" s="20"/>
      <c r="G589" s="16"/>
      <c r="H589" s="17"/>
      <c r="I589" s="23"/>
      <c r="K589" s="20"/>
      <c r="L589" s="20"/>
      <c r="P589" s="52"/>
    </row>
    <row r="590" spans="5:16" s="28" customFormat="1" ht="12.75">
      <c r="E590" s="51"/>
      <c r="F590" s="20"/>
      <c r="G590" s="16"/>
      <c r="H590" s="17"/>
      <c r="I590" s="23"/>
      <c r="K590" s="20"/>
      <c r="L590" s="20"/>
      <c r="P590" s="52"/>
    </row>
    <row r="591" spans="5:16" s="28" customFormat="1" ht="12.75">
      <c r="E591" s="51"/>
      <c r="F591" s="20"/>
      <c r="G591" s="16"/>
      <c r="H591" s="17"/>
      <c r="I591" s="23"/>
      <c r="K591" s="20"/>
      <c r="L591" s="20"/>
      <c r="P591" s="52"/>
    </row>
    <row r="592" spans="5:16" s="28" customFormat="1" ht="12.75">
      <c r="E592" s="51"/>
      <c r="F592" s="20"/>
      <c r="G592" s="16"/>
      <c r="H592" s="17"/>
      <c r="I592" s="23"/>
      <c r="K592" s="20"/>
      <c r="L592" s="20"/>
      <c r="P592" s="52"/>
    </row>
    <row r="593" spans="5:16" s="28" customFormat="1" ht="12.75">
      <c r="E593" s="51"/>
      <c r="F593" s="20"/>
      <c r="G593" s="16"/>
      <c r="H593" s="17"/>
      <c r="I593" s="23"/>
      <c r="K593" s="20"/>
      <c r="L593" s="20"/>
      <c r="P593" s="52"/>
    </row>
    <row r="594" spans="5:16" s="28" customFormat="1" ht="12.75">
      <c r="E594" s="51"/>
      <c r="F594" s="20"/>
      <c r="G594" s="16"/>
      <c r="H594" s="17"/>
      <c r="I594" s="23"/>
      <c r="K594" s="20"/>
      <c r="L594" s="20"/>
      <c r="P594" s="52"/>
    </row>
    <row r="595" spans="5:16" s="28" customFormat="1" ht="12.75">
      <c r="E595" s="51"/>
      <c r="F595" s="20"/>
      <c r="G595" s="16"/>
      <c r="H595" s="17"/>
      <c r="I595" s="23"/>
      <c r="K595" s="20"/>
      <c r="L595" s="20"/>
      <c r="P595" s="52"/>
    </row>
    <row r="596" spans="5:16" s="28" customFormat="1" ht="12.75">
      <c r="E596" s="51"/>
      <c r="F596" s="20"/>
      <c r="G596" s="16"/>
      <c r="H596" s="17"/>
      <c r="I596" s="23"/>
      <c r="K596" s="20"/>
      <c r="L596" s="20"/>
      <c r="P596" s="52"/>
    </row>
    <row r="597" spans="5:16" s="28" customFormat="1" ht="12.75">
      <c r="E597" s="51"/>
      <c r="F597" s="20"/>
      <c r="G597" s="16"/>
      <c r="H597" s="17"/>
      <c r="I597" s="23"/>
      <c r="K597" s="20"/>
      <c r="L597" s="20"/>
      <c r="P597" s="52"/>
    </row>
    <row r="598" spans="5:16" s="28" customFormat="1" ht="12.75">
      <c r="E598" s="51"/>
      <c r="F598" s="20"/>
      <c r="G598" s="16"/>
      <c r="H598" s="17"/>
      <c r="I598" s="23"/>
      <c r="K598" s="20"/>
      <c r="L598" s="20"/>
      <c r="P598" s="52"/>
    </row>
    <row r="599" spans="5:16" s="28" customFormat="1" ht="12.75">
      <c r="E599" s="51"/>
      <c r="F599" s="20"/>
      <c r="G599" s="16"/>
      <c r="H599" s="17"/>
      <c r="I599" s="23"/>
      <c r="K599" s="20"/>
      <c r="L599" s="20"/>
      <c r="P599" s="52"/>
    </row>
    <row r="600" spans="5:16" s="28" customFormat="1" ht="12.75">
      <c r="E600" s="51"/>
      <c r="F600" s="20"/>
      <c r="G600" s="16"/>
      <c r="H600" s="17"/>
      <c r="I600" s="23"/>
      <c r="K600" s="20"/>
      <c r="L600" s="20"/>
      <c r="P600" s="52"/>
    </row>
    <row r="601" spans="5:16" s="28" customFormat="1" ht="12.75">
      <c r="E601" s="51"/>
      <c r="F601" s="20"/>
      <c r="G601" s="16"/>
      <c r="H601" s="17"/>
      <c r="I601" s="23"/>
      <c r="K601" s="20"/>
      <c r="L601" s="20"/>
      <c r="P601" s="52"/>
    </row>
    <row r="602" spans="5:16" s="28" customFormat="1" ht="12.75">
      <c r="E602" s="51"/>
      <c r="F602" s="20"/>
      <c r="G602" s="16"/>
      <c r="H602" s="17"/>
      <c r="I602" s="23"/>
      <c r="K602" s="20"/>
      <c r="L602" s="20"/>
      <c r="P602" s="52"/>
    </row>
    <row r="603" spans="5:16" s="28" customFormat="1" ht="12.75">
      <c r="E603" s="51"/>
      <c r="F603" s="20"/>
      <c r="G603" s="16"/>
      <c r="H603" s="17"/>
      <c r="I603" s="23"/>
      <c r="K603" s="20"/>
      <c r="L603" s="20"/>
      <c r="P603" s="52"/>
    </row>
    <row r="604" spans="5:16" s="28" customFormat="1" ht="12.75">
      <c r="E604" s="51"/>
      <c r="F604" s="20"/>
      <c r="G604" s="16"/>
      <c r="H604" s="17"/>
      <c r="I604" s="23"/>
      <c r="K604" s="20"/>
      <c r="L604" s="20"/>
      <c r="P604" s="52"/>
    </row>
    <row r="605" spans="5:16" s="28" customFormat="1" ht="12.75">
      <c r="E605" s="51"/>
      <c r="F605" s="20"/>
      <c r="G605" s="16"/>
      <c r="H605" s="17"/>
      <c r="I605" s="23"/>
      <c r="K605" s="20"/>
      <c r="L605" s="20"/>
      <c r="P605" s="52"/>
    </row>
    <row r="606" spans="5:16" s="28" customFormat="1" ht="12.75">
      <c r="E606" s="51"/>
      <c r="F606" s="20"/>
      <c r="G606" s="16"/>
      <c r="H606" s="17"/>
      <c r="I606" s="23"/>
      <c r="K606" s="20"/>
      <c r="L606" s="20"/>
      <c r="P606" s="52"/>
    </row>
    <row r="607" spans="5:16" s="28" customFormat="1" ht="12.75">
      <c r="E607" s="51"/>
      <c r="F607" s="20"/>
      <c r="G607" s="16"/>
      <c r="H607" s="17"/>
      <c r="I607" s="23"/>
      <c r="K607" s="20"/>
      <c r="L607" s="20"/>
      <c r="P607" s="52"/>
    </row>
    <row r="608" spans="5:16" s="28" customFormat="1" ht="12.75">
      <c r="E608" s="51"/>
      <c r="F608" s="20"/>
      <c r="G608" s="16"/>
      <c r="H608" s="17"/>
      <c r="I608" s="23"/>
      <c r="K608" s="20"/>
      <c r="L608" s="20"/>
      <c r="P608" s="52"/>
    </row>
    <row r="609" spans="5:16" s="28" customFormat="1" ht="12.75">
      <c r="E609" s="51"/>
      <c r="F609" s="20"/>
      <c r="G609" s="16"/>
      <c r="H609" s="17"/>
      <c r="I609" s="23"/>
      <c r="K609" s="20"/>
      <c r="L609" s="20"/>
      <c r="P609" s="52"/>
    </row>
    <row r="610" spans="5:16" s="28" customFormat="1" ht="12.75">
      <c r="E610" s="51"/>
      <c r="F610" s="20"/>
      <c r="G610" s="16"/>
      <c r="H610" s="17"/>
      <c r="I610" s="23"/>
      <c r="K610" s="20"/>
      <c r="L610" s="20"/>
      <c r="P610" s="52"/>
    </row>
    <row r="611" spans="5:16" s="28" customFormat="1" ht="12.75">
      <c r="E611" s="51"/>
      <c r="F611" s="20"/>
      <c r="G611" s="16"/>
      <c r="H611" s="17"/>
      <c r="I611" s="23"/>
      <c r="K611" s="20"/>
      <c r="L611" s="20"/>
      <c r="P611" s="52"/>
    </row>
    <row r="612" spans="5:16" s="28" customFormat="1" ht="12.75">
      <c r="E612" s="51"/>
      <c r="F612" s="20"/>
      <c r="G612" s="16"/>
      <c r="H612" s="17"/>
      <c r="I612" s="23"/>
      <c r="K612" s="20"/>
      <c r="L612" s="20"/>
      <c r="P612" s="52"/>
    </row>
    <row r="613" spans="5:16" s="28" customFormat="1" ht="12.75">
      <c r="E613" s="51"/>
      <c r="F613" s="20"/>
      <c r="G613" s="16"/>
      <c r="H613" s="17"/>
      <c r="I613" s="23"/>
      <c r="K613" s="20"/>
      <c r="L613" s="20"/>
      <c r="P613" s="52"/>
    </row>
    <row r="614" spans="5:16" s="28" customFormat="1" ht="12.75">
      <c r="E614" s="51"/>
      <c r="F614" s="20"/>
      <c r="G614" s="16"/>
      <c r="H614" s="17"/>
      <c r="I614" s="23"/>
      <c r="K614" s="20"/>
      <c r="L614" s="20"/>
      <c r="P614" s="52"/>
    </row>
    <row r="615" spans="5:16" s="28" customFormat="1" ht="12.75">
      <c r="E615" s="51"/>
      <c r="F615" s="20"/>
      <c r="G615" s="16"/>
      <c r="H615" s="17"/>
      <c r="I615" s="23"/>
      <c r="K615" s="20"/>
      <c r="L615" s="20"/>
      <c r="P615" s="52"/>
    </row>
    <row r="616" spans="5:16" s="28" customFormat="1" ht="12.75">
      <c r="E616" s="51"/>
      <c r="F616" s="20"/>
      <c r="G616" s="16"/>
      <c r="H616" s="17"/>
      <c r="I616" s="23"/>
      <c r="K616" s="20"/>
      <c r="L616" s="20"/>
      <c r="P616" s="52"/>
    </row>
    <row r="617" spans="5:16" s="28" customFormat="1" ht="12.75">
      <c r="E617" s="51"/>
      <c r="F617" s="20"/>
      <c r="G617" s="16"/>
      <c r="H617" s="17"/>
      <c r="I617" s="23"/>
      <c r="K617" s="20"/>
      <c r="L617" s="20"/>
      <c r="P617" s="52"/>
    </row>
    <row r="618" spans="5:16" s="28" customFormat="1" ht="12.75">
      <c r="E618" s="51"/>
      <c r="F618" s="20"/>
      <c r="G618" s="16"/>
      <c r="H618" s="17"/>
      <c r="I618" s="23"/>
      <c r="K618" s="20"/>
      <c r="L618" s="20"/>
      <c r="P618" s="52"/>
    </row>
    <row r="619" spans="5:16" s="28" customFormat="1" ht="12.75">
      <c r="E619" s="51"/>
      <c r="F619" s="20"/>
      <c r="G619" s="16"/>
      <c r="H619" s="17"/>
      <c r="I619" s="23"/>
      <c r="K619" s="20"/>
      <c r="L619" s="20"/>
      <c r="P619" s="52"/>
    </row>
    <row r="620" spans="5:16" s="28" customFormat="1" ht="12.75">
      <c r="E620" s="51"/>
      <c r="F620" s="20"/>
      <c r="G620" s="16"/>
      <c r="H620" s="17"/>
      <c r="I620" s="23"/>
      <c r="K620" s="20"/>
      <c r="L620" s="20"/>
      <c r="P620" s="52"/>
    </row>
    <row r="621" spans="5:16" s="28" customFormat="1" ht="12.75">
      <c r="E621" s="51"/>
      <c r="F621" s="20"/>
      <c r="G621" s="16"/>
      <c r="H621" s="17"/>
      <c r="I621" s="23"/>
      <c r="K621" s="20"/>
      <c r="L621" s="20"/>
      <c r="P621" s="52"/>
    </row>
    <row r="622" spans="5:16" s="28" customFormat="1" ht="12.75">
      <c r="E622" s="51"/>
      <c r="F622" s="20"/>
      <c r="G622" s="16"/>
      <c r="H622" s="17"/>
      <c r="I622" s="23"/>
      <c r="K622" s="20"/>
      <c r="L622" s="20"/>
      <c r="P622" s="52"/>
    </row>
    <row r="623" spans="5:16" s="28" customFormat="1" ht="12.75">
      <c r="E623" s="51"/>
      <c r="F623" s="20"/>
      <c r="G623" s="16"/>
      <c r="H623" s="17"/>
      <c r="I623" s="23"/>
      <c r="K623" s="20"/>
      <c r="L623" s="20"/>
      <c r="P623" s="52"/>
    </row>
    <row r="624" spans="5:16" s="28" customFormat="1" ht="12.75">
      <c r="E624" s="51"/>
      <c r="F624" s="20"/>
      <c r="G624" s="16"/>
      <c r="H624" s="17"/>
      <c r="I624" s="23"/>
      <c r="K624" s="20"/>
      <c r="L624" s="20"/>
      <c r="P624" s="52"/>
    </row>
    <row r="625" spans="5:16" s="28" customFormat="1" ht="12.75">
      <c r="E625" s="51"/>
      <c r="F625" s="20"/>
      <c r="G625" s="16"/>
      <c r="H625" s="17"/>
      <c r="I625" s="23"/>
      <c r="K625" s="20"/>
      <c r="L625" s="20"/>
      <c r="P625" s="52"/>
    </row>
    <row r="626" spans="5:16" s="28" customFormat="1" ht="12.75">
      <c r="E626" s="51"/>
      <c r="F626" s="20"/>
      <c r="G626" s="16"/>
      <c r="H626" s="17"/>
      <c r="I626" s="23"/>
      <c r="K626" s="20"/>
      <c r="L626" s="20"/>
      <c r="P626" s="52"/>
    </row>
    <row r="627" spans="5:16" s="28" customFormat="1" ht="12.75">
      <c r="E627" s="51"/>
      <c r="F627" s="20"/>
      <c r="G627" s="16"/>
      <c r="H627" s="17"/>
      <c r="I627" s="23"/>
      <c r="K627" s="20"/>
      <c r="L627" s="20"/>
      <c r="P627" s="52"/>
    </row>
    <row r="628" spans="5:16" s="28" customFormat="1" ht="12.75">
      <c r="E628" s="51"/>
      <c r="F628" s="20"/>
      <c r="G628" s="16"/>
      <c r="H628" s="17"/>
      <c r="I628" s="23"/>
      <c r="K628" s="20"/>
      <c r="L628" s="20"/>
      <c r="P628" s="52"/>
    </row>
    <row r="629" spans="5:16" s="28" customFormat="1" ht="12.75">
      <c r="E629" s="51"/>
      <c r="F629" s="20"/>
      <c r="G629" s="16"/>
      <c r="H629" s="17"/>
      <c r="I629" s="23"/>
      <c r="K629" s="20"/>
      <c r="L629" s="20"/>
      <c r="P629" s="52"/>
    </row>
    <row r="630" spans="5:16" s="28" customFormat="1" ht="12.75">
      <c r="E630" s="51"/>
      <c r="F630" s="20"/>
      <c r="G630" s="16"/>
      <c r="H630" s="17"/>
      <c r="I630" s="23"/>
      <c r="K630" s="20"/>
      <c r="L630" s="20"/>
      <c r="P630" s="52"/>
    </row>
    <row r="631" spans="5:16" s="28" customFormat="1" ht="12.75">
      <c r="E631" s="51"/>
      <c r="F631" s="20"/>
      <c r="G631" s="16"/>
      <c r="H631" s="17"/>
      <c r="I631" s="23"/>
      <c r="K631" s="20"/>
      <c r="L631" s="20"/>
      <c r="P631" s="52"/>
    </row>
    <row r="632" spans="5:16" s="28" customFormat="1" ht="12.75">
      <c r="E632" s="51"/>
      <c r="F632" s="20"/>
      <c r="G632" s="16"/>
      <c r="H632" s="17"/>
      <c r="I632" s="23"/>
      <c r="K632" s="20"/>
      <c r="L632" s="20"/>
      <c r="P632" s="52"/>
    </row>
    <row r="633" spans="5:16" s="28" customFormat="1" ht="12.75">
      <c r="E633" s="51"/>
      <c r="F633" s="20"/>
      <c r="G633" s="16"/>
      <c r="H633" s="17"/>
      <c r="I633" s="23"/>
      <c r="K633" s="20"/>
      <c r="L633" s="20"/>
      <c r="P633" s="52"/>
    </row>
    <row r="634" spans="5:16" s="28" customFormat="1" ht="12.75">
      <c r="E634" s="51"/>
      <c r="F634" s="20"/>
      <c r="G634" s="16"/>
      <c r="H634" s="17"/>
      <c r="I634" s="23"/>
      <c r="K634" s="20"/>
      <c r="L634" s="20"/>
      <c r="P634" s="52"/>
    </row>
    <row r="635" spans="5:16" s="28" customFormat="1" ht="12.75">
      <c r="E635" s="51"/>
      <c r="F635" s="20"/>
      <c r="G635" s="16"/>
      <c r="H635" s="17"/>
      <c r="I635" s="23"/>
      <c r="K635" s="20"/>
      <c r="L635" s="20"/>
      <c r="P635" s="52"/>
    </row>
    <row r="636" spans="5:16" s="28" customFormat="1" ht="12.75">
      <c r="E636" s="51"/>
      <c r="F636" s="20"/>
      <c r="G636" s="16"/>
      <c r="H636" s="17"/>
      <c r="I636" s="23"/>
      <c r="K636" s="20"/>
      <c r="L636" s="20"/>
      <c r="P636" s="52"/>
    </row>
    <row r="637" spans="5:16" s="28" customFormat="1" ht="12.75">
      <c r="E637" s="51"/>
      <c r="F637" s="20"/>
      <c r="G637" s="16"/>
      <c r="H637" s="17"/>
      <c r="I637" s="23"/>
      <c r="K637" s="20"/>
      <c r="L637" s="20"/>
      <c r="P637" s="52"/>
    </row>
    <row r="638" spans="5:16" s="28" customFormat="1" ht="12.75">
      <c r="E638" s="51"/>
      <c r="F638" s="20"/>
      <c r="G638" s="16"/>
      <c r="H638" s="17"/>
      <c r="I638" s="23"/>
      <c r="K638" s="20"/>
      <c r="L638" s="20"/>
      <c r="P638" s="52"/>
    </row>
    <row r="639" spans="5:16" s="28" customFormat="1" ht="12.75">
      <c r="E639" s="51"/>
      <c r="F639" s="20"/>
      <c r="G639" s="16"/>
      <c r="H639" s="17"/>
      <c r="I639" s="23"/>
      <c r="K639" s="20"/>
      <c r="L639" s="20"/>
      <c r="P639" s="52"/>
    </row>
    <row r="640" spans="5:16" s="28" customFormat="1" ht="12.75">
      <c r="E640" s="51"/>
      <c r="F640" s="20"/>
      <c r="G640" s="16"/>
      <c r="H640" s="17"/>
      <c r="I640" s="23"/>
      <c r="K640" s="20"/>
      <c r="L640" s="20"/>
      <c r="P640" s="52"/>
    </row>
    <row r="641" spans="5:16" s="28" customFormat="1" ht="12.75">
      <c r="E641" s="51"/>
      <c r="F641" s="20"/>
      <c r="G641" s="16"/>
      <c r="H641" s="17"/>
      <c r="I641" s="23"/>
      <c r="K641" s="20"/>
      <c r="L641" s="20"/>
      <c r="P641" s="52"/>
    </row>
    <row r="642" spans="5:16" s="28" customFormat="1" ht="12.75">
      <c r="E642" s="51"/>
      <c r="F642" s="20"/>
      <c r="G642" s="16"/>
      <c r="H642" s="17"/>
      <c r="I642" s="23"/>
      <c r="K642" s="20"/>
      <c r="L642" s="20"/>
      <c r="P642" s="52"/>
    </row>
    <row r="643" spans="5:16" s="28" customFormat="1" ht="12.75">
      <c r="E643" s="51"/>
      <c r="F643" s="20"/>
      <c r="G643" s="16"/>
      <c r="H643" s="17"/>
      <c r="I643" s="23"/>
      <c r="K643" s="20"/>
      <c r="L643" s="20"/>
      <c r="P643" s="52"/>
    </row>
    <row r="644" spans="5:16" s="28" customFormat="1" ht="12.75">
      <c r="E644" s="51"/>
      <c r="F644" s="20"/>
      <c r="G644" s="16"/>
      <c r="H644" s="17"/>
      <c r="I644" s="23"/>
      <c r="K644" s="20"/>
      <c r="L644" s="20"/>
      <c r="P644" s="52"/>
    </row>
    <row r="645" spans="5:16" s="28" customFormat="1" ht="12.75">
      <c r="E645" s="51"/>
      <c r="F645" s="20"/>
      <c r="G645" s="16"/>
      <c r="H645" s="17"/>
      <c r="I645" s="23"/>
      <c r="K645" s="20"/>
      <c r="L645" s="20"/>
      <c r="P645" s="52"/>
    </row>
    <row r="646" spans="5:16" s="28" customFormat="1" ht="12.75">
      <c r="E646" s="51"/>
      <c r="F646" s="20"/>
      <c r="G646" s="16"/>
      <c r="H646" s="17"/>
      <c r="I646" s="23"/>
      <c r="K646" s="20"/>
      <c r="L646" s="20"/>
      <c r="P646" s="52"/>
    </row>
    <row r="647" spans="5:16" s="28" customFormat="1" ht="12.75">
      <c r="E647" s="51"/>
      <c r="F647" s="20"/>
      <c r="G647" s="16"/>
      <c r="H647" s="17"/>
      <c r="I647" s="23"/>
      <c r="K647" s="20"/>
      <c r="L647" s="20"/>
      <c r="P647" s="52"/>
    </row>
    <row r="648" spans="5:16" s="28" customFormat="1" ht="12.75">
      <c r="E648" s="51"/>
      <c r="F648" s="20"/>
      <c r="G648" s="16"/>
      <c r="H648" s="17"/>
      <c r="I648" s="23"/>
      <c r="K648" s="20"/>
      <c r="L648" s="20"/>
      <c r="P648" s="52"/>
    </row>
    <row r="649" spans="5:16" s="28" customFormat="1" ht="12.75">
      <c r="E649" s="51"/>
      <c r="F649" s="20"/>
      <c r="G649" s="16"/>
      <c r="H649" s="17"/>
      <c r="I649" s="23"/>
      <c r="K649" s="20"/>
      <c r="L649" s="20"/>
      <c r="P649" s="52"/>
    </row>
    <row r="650" spans="5:16" s="28" customFormat="1" ht="12.75">
      <c r="E650" s="51"/>
      <c r="F650" s="20"/>
      <c r="G650" s="16"/>
      <c r="H650" s="17"/>
      <c r="I650" s="23"/>
      <c r="K650" s="20"/>
      <c r="L650" s="20"/>
      <c r="P650" s="52"/>
    </row>
    <row r="651" spans="5:16" s="28" customFormat="1" ht="12.75">
      <c r="E651" s="51"/>
      <c r="F651" s="20"/>
      <c r="G651" s="16"/>
      <c r="H651" s="17"/>
      <c r="I651" s="23"/>
      <c r="K651" s="20"/>
      <c r="L651" s="20"/>
      <c r="P651" s="52"/>
    </row>
    <row r="652" spans="5:16" s="28" customFormat="1" ht="12.75">
      <c r="E652" s="51"/>
      <c r="F652" s="20"/>
      <c r="G652" s="16"/>
      <c r="H652" s="17"/>
      <c r="I652" s="23"/>
      <c r="K652" s="20"/>
      <c r="L652" s="20"/>
      <c r="P652" s="52"/>
    </row>
    <row r="653" spans="5:16" s="28" customFormat="1" ht="12.75">
      <c r="E653" s="51"/>
      <c r="F653" s="20"/>
      <c r="G653" s="16"/>
      <c r="H653" s="17"/>
      <c r="I653" s="23"/>
      <c r="K653" s="20"/>
      <c r="L653" s="20"/>
      <c r="P653" s="52"/>
    </row>
    <row r="654" spans="5:16" s="28" customFormat="1" ht="12.75">
      <c r="E654" s="51"/>
      <c r="F654" s="20"/>
      <c r="G654" s="16"/>
      <c r="H654" s="17"/>
      <c r="I654" s="23"/>
      <c r="K654" s="20"/>
      <c r="L654" s="20"/>
      <c r="P654" s="52"/>
    </row>
    <row r="655" spans="5:16" s="28" customFormat="1" ht="12.75">
      <c r="E655" s="51"/>
      <c r="F655" s="20"/>
      <c r="G655" s="16"/>
      <c r="H655" s="17"/>
      <c r="I655" s="23"/>
      <c r="K655" s="20"/>
      <c r="L655" s="20"/>
      <c r="P655" s="52"/>
    </row>
    <row r="656" spans="5:16" s="28" customFormat="1" ht="12.75">
      <c r="E656" s="51"/>
      <c r="F656" s="20"/>
      <c r="G656" s="16"/>
      <c r="H656" s="17"/>
      <c r="I656" s="23"/>
      <c r="K656" s="20"/>
      <c r="L656" s="20"/>
      <c r="P656" s="52"/>
    </row>
    <row r="657" spans="5:16" s="28" customFormat="1" ht="12.75">
      <c r="E657" s="51"/>
      <c r="F657" s="20"/>
      <c r="G657" s="16"/>
      <c r="H657" s="17"/>
      <c r="I657" s="23"/>
      <c r="K657" s="20"/>
      <c r="L657" s="20"/>
      <c r="P657" s="52"/>
    </row>
    <row r="658" spans="5:16" s="28" customFormat="1" ht="12.75">
      <c r="E658" s="51"/>
      <c r="F658" s="20"/>
      <c r="G658" s="16"/>
      <c r="H658" s="17"/>
      <c r="I658" s="23"/>
      <c r="K658" s="20"/>
      <c r="L658" s="20"/>
      <c r="P658" s="52"/>
    </row>
    <row r="659" spans="5:16" s="28" customFormat="1" ht="12.75">
      <c r="E659" s="51"/>
      <c r="F659" s="20"/>
      <c r="G659" s="16"/>
      <c r="H659" s="17"/>
      <c r="I659" s="23"/>
      <c r="K659" s="20"/>
      <c r="L659" s="20"/>
      <c r="P659" s="52"/>
    </row>
    <row r="660" spans="5:16" s="28" customFormat="1" ht="12.75">
      <c r="E660" s="51"/>
      <c r="F660" s="20"/>
      <c r="G660" s="16"/>
      <c r="H660" s="17"/>
      <c r="I660" s="23"/>
      <c r="K660" s="20"/>
      <c r="L660" s="20"/>
      <c r="P660" s="52"/>
    </row>
    <row r="661" spans="5:16" s="28" customFormat="1" ht="12.75">
      <c r="E661" s="51"/>
      <c r="F661" s="20"/>
      <c r="G661" s="16"/>
      <c r="H661" s="17"/>
      <c r="I661" s="23"/>
      <c r="K661" s="20"/>
      <c r="L661" s="20"/>
      <c r="P661" s="52"/>
    </row>
    <row r="662" spans="5:16" s="28" customFormat="1" ht="12.75">
      <c r="E662" s="51"/>
      <c r="F662" s="20"/>
      <c r="G662" s="16"/>
      <c r="H662" s="17"/>
      <c r="I662" s="23"/>
      <c r="K662" s="20"/>
      <c r="L662" s="20"/>
      <c r="P662" s="52"/>
    </row>
    <row r="663" spans="5:16" s="28" customFormat="1" ht="12.75">
      <c r="E663" s="51"/>
      <c r="F663" s="20"/>
      <c r="G663" s="16"/>
      <c r="H663" s="17"/>
      <c r="I663" s="23"/>
      <c r="K663" s="20"/>
      <c r="L663" s="20"/>
      <c r="P663" s="52"/>
    </row>
    <row r="664" spans="5:16" s="28" customFormat="1" ht="12.75">
      <c r="E664" s="51"/>
      <c r="F664" s="20"/>
      <c r="G664" s="16"/>
      <c r="H664" s="17"/>
      <c r="I664" s="23"/>
      <c r="K664" s="20"/>
      <c r="L664" s="20"/>
      <c r="P664" s="52"/>
    </row>
    <row r="665" spans="5:16" s="28" customFormat="1" ht="12.75">
      <c r="E665" s="51"/>
      <c r="F665" s="20"/>
      <c r="G665" s="16"/>
      <c r="H665" s="17"/>
      <c r="I665" s="23"/>
      <c r="K665" s="20"/>
      <c r="L665" s="20"/>
      <c r="P665" s="52"/>
    </row>
    <row r="666" spans="5:16" s="28" customFormat="1" ht="12.75">
      <c r="E666" s="51"/>
      <c r="F666" s="20"/>
      <c r="G666" s="16"/>
      <c r="H666" s="17"/>
      <c r="I666" s="23"/>
      <c r="K666" s="20"/>
      <c r="L666" s="20"/>
      <c r="P666" s="52"/>
    </row>
    <row r="667" spans="5:16" s="28" customFormat="1" ht="12.75">
      <c r="E667" s="51"/>
      <c r="F667" s="20"/>
      <c r="G667" s="16"/>
      <c r="H667" s="17"/>
      <c r="I667" s="23"/>
      <c r="K667" s="20"/>
      <c r="L667" s="20"/>
      <c r="P667" s="52"/>
    </row>
    <row r="668" spans="5:16" s="28" customFormat="1" ht="12.75">
      <c r="E668" s="51"/>
      <c r="F668" s="20"/>
      <c r="G668" s="16"/>
      <c r="H668" s="17"/>
      <c r="I668" s="23"/>
      <c r="K668" s="20"/>
      <c r="L668" s="20"/>
      <c r="P668" s="52"/>
    </row>
    <row r="669" spans="5:16" s="28" customFormat="1" ht="12.75">
      <c r="E669" s="51"/>
      <c r="F669" s="20"/>
      <c r="G669" s="16"/>
      <c r="H669" s="17"/>
      <c r="I669" s="23"/>
      <c r="K669" s="20"/>
      <c r="L669" s="20"/>
      <c r="P669" s="52"/>
    </row>
    <row r="670" spans="5:16" s="28" customFormat="1" ht="12.75">
      <c r="E670" s="51"/>
      <c r="F670" s="20"/>
      <c r="G670" s="16"/>
      <c r="H670" s="17"/>
      <c r="I670" s="23"/>
      <c r="K670" s="20"/>
      <c r="L670" s="20"/>
      <c r="P670" s="52"/>
    </row>
    <row r="671" spans="5:16" s="28" customFormat="1" ht="12.75">
      <c r="E671" s="51"/>
      <c r="F671" s="20"/>
      <c r="G671" s="16"/>
      <c r="H671" s="17"/>
      <c r="I671" s="23"/>
      <c r="K671" s="20"/>
      <c r="L671" s="20"/>
      <c r="P671" s="52"/>
    </row>
    <row r="672" spans="5:16" s="28" customFormat="1" ht="12.75">
      <c r="E672" s="51"/>
      <c r="F672" s="20"/>
      <c r="G672" s="16"/>
      <c r="H672" s="17"/>
      <c r="I672" s="23"/>
      <c r="K672" s="20"/>
      <c r="L672" s="20"/>
      <c r="P672" s="52"/>
    </row>
    <row r="673" spans="5:16" s="28" customFormat="1" ht="12.75">
      <c r="E673" s="51"/>
      <c r="F673" s="20"/>
      <c r="G673" s="16"/>
      <c r="H673" s="17"/>
      <c r="I673" s="23"/>
      <c r="K673" s="20"/>
      <c r="L673" s="20"/>
      <c r="P673" s="52"/>
    </row>
    <row r="674" spans="5:16" s="28" customFormat="1" ht="12.75">
      <c r="E674" s="51"/>
      <c r="F674" s="20"/>
      <c r="G674" s="16"/>
      <c r="H674" s="17"/>
      <c r="I674" s="23"/>
      <c r="K674" s="20"/>
      <c r="L674" s="20"/>
      <c r="P674" s="52"/>
    </row>
    <row r="675" spans="5:16" s="28" customFormat="1" ht="12.75">
      <c r="E675" s="51"/>
      <c r="F675" s="20"/>
      <c r="G675" s="16"/>
      <c r="H675" s="17"/>
      <c r="I675" s="23"/>
      <c r="K675" s="20"/>
      <c r="L675" s="20"/>
      <c r="P675" s="52"/>
    </row>
    <row r="676" spans="5:16" s="28" customFormat="1" ht="12.75">
      <c r="E676" s="51"/>
      <c r="F676" s="20"/>
      <c r="G676" s="16"/>
      <c r="H676" s="17"/>
      <c r="I676" s="23"/>
      <c r="K676" s="20"/>
      <c r="L676" s="20"/>
      <c r="P676" s="52"/>
    </row>
    <row r="677" spans="5:16" s="28" customFormat="1" ht="12.75">
      <c r="E677" s="51"/>
      <c r="F677" s="20"/>
      <c r="G677" s="16"/>
      <c r="H677" s="17"/>
      <c r="I677" s="23"/>
      <c r="K677" s="20"/>
      <c r="L677" s="20"/>
      <c r="P677" s="52"/>
    </row>
    <row r="678" spans="5:16" s="28" customFormat="1" ht="12.75">
      <c r="E678" s="51"/>
      <c r="F678" s="20"/>
      <c r="G678" s="16"/>
      <c r="H678" s="17"/>
      <c r="I678" s="23"/>
      <c r="K678" s="20"/>
      <c r="L678" s="20"/>
      <c r="P678" s="52"/>
    </row>
    <row r="679" spans="5:16" s="28" customFormat="1" ht="12.75">
      <c r="E679" s="51"/>
      <c r="F679" s="20"/>
      <c r="G679" s="16"/>
      <c r="H679" s="17"/>
      <c r="I679" s="23"/>
      <c r="K679" s="20"/>
      <c r="L679" s="20"/>
      <c r="P679" s="52"/>
    </row>
    <row r="680" spans="5:16" s="28" customFormat="1" ht="12.75">
      <c r="E680" s="51"/>
      <c r="F680" s="20"/>
      <c r="G680" s="16"/>
      <c r="H680" s="17"/>
      <c r="I680" s="23"/>
      <c r="K680" s="20"/>
      <c r="L680" s="20"/>
      <c r="P680" s="52"/>
    </row>
    <row r="681" spans="5:16" s="28" customFormat="1" ht="12.75">
      <c r="E681" s="51"/>
      <c r="F681" s="20"/>
      <c r="G681" s="16"/>
      <c r="H681" s="17"/>
      <c r="I681" s="23"/>
      <c r="K681" s="20"/>
      <c r="L681" s="20"/>
      <c r="P681" s="52"/>
    </row>
    <row r="682" spans="5:16" s="28" customFormat="1" ht="12.75">
      <c r="E682" s="51"/>
      <c r="F682" s="20"/>
      <c r="G682" s="16"/>
      <c r="H682" s="17"/>
      <c r="I682" s="23"/>
      <c r="K682" s="20"/>
      <c r="L682" s="20"/>
      <c r="P682" s="52"/>
    </row>
    <row r="683" spans="5:16" s="28" customFormat="1" ht="12.75">
      <c r="E683" s="51"/>
      <c r="F683" s="20"/>
      <c r="G683" s="16"/>
      <c r="H683" s="17"/>
      <c r="I683" s="23"/>
      <c r="K683" s="20"/>
      <c r="L683" s="20"/>
      <c r="P683" s="52"/>
    </row>
    <row r="684" spans="5:16" s="28" customFormat="1" ht="12.75">
      <c r="E684" s="51"/>
      <c r="F684" s="20"/>
      <c r="G684" s="16"/>
      <c r="H684" s="17"/>
      <c r="I684" s="23"/>
      <c r="K684" s="20"/>
      <c r="L684" s="20"/>
      <c r="P684" s="52"/>
    </row>
    <row r="685" spans="5:16" s="28" customFormat="1" ht="12.75">
      <c r="E685" s="51"/>
      <c r="F685" s="20"/>
      <c r="G685" s="16"/>
      <c r="H685" s="17"/>
      <c r="I685" s="23"/>
      <c r="K685" s="20"/>
      <c r="L685" s="20"/>
      <c r="P685" s="52"/>
    </row>
    <row r="686" spans="5:16" s="28" customFormat="1" ht="12.75">
      <c r="E686" s="51"/>
      <c r="F686" s="20"/>
      <c r="G686" s="16"/>
      <c r="H686" s="17"/>
      <c r="I686" s="23"/>
      <c r="K686" s="20"/>
      <c r="L686" s="20"/>
      <c r="P686" s="52"/>
    </row>
    <row r="687" spans="5:16" s="28" customFormat="1" ht="12.75">
      <c r="E687" s="51"/>
      <c r="F687" s="20"/>
      <c r="G687" s="16"/>
      <c r="H687" s="17"/>
      <c r="I687" s="23"/>
      <c r="K687" s="20"/>
      <c r="L687" s="20"/>
      <c r="P687" s="52"/>
    </row>
    <row r="688" spans="5:16" s="28" customFormat="1" ht="12.75">
      <c r="E688" s="51"/>
      <c r="F688" s="20"/>
      <c r="G688" s="16"/>
      <c r="H688" s="17"/>
      <c r="I688" s="23"/>
      <c r="K688" s="20"/>
      <c r="L688" s="20"/>
      <c r="P688" s="52"/>
    </row>
    <row r="689" spans="5:16" s="28" customFormat="1" ht="12.75">
      <c r="E689" s="51"/>
      <c r="F689" s="20"/>
      <c r="G689" s="16"/>
      <c r="H689" s="17"/>
      <c r="I689" s="23"/>
      <c r="K689" s="20"/>
      <c r="L689" s="20"/>
      <c r="P689" s="52"/>
    </row>
    <row r="690" spans="5:16" s="28" customFormat="1" ht="12.75">
      <c r="E690" s="51"/>
      <c r="F690" s="20"/>
      <c r="G690" s="16"/>
      <c r="H690" s="17"/>
      <c r="I690" s="23"/>
      <c r="K690" s="20"/>
      <c r="L690" s="20"/>
      <c r="P690" s="52"/>
    </row>
    <row r="691" spans="5:16" s="28" customFormat="1" ht="12.75">
      <c r="E691" s="51"/>
      <c r="F691" s="20"/>
      <c r="G691" s="16"/>
      <c r="H691" s="17"/>
      <c r="I691" s="23"/>
      <c r="K691" s="20"/>
      <c r="L691" s="20"/>
      <c r="P691" s="52"/>
    </row>
    <row r="692" spans="5:16" s="28" customFormat="1" ht="12.75">
      <c r="E692" s="51"/>
      <c r="F692" s="20"/>
      <c r="G692" s="16"/>
      <c r="H692" s="17"/>
      <c r="I692" s="23"/>
      <c r="K692" s="20"/>
      <c r="L692" s="20"/>
      <c r="P692" s="52"/>
    </row>
    <row r="693" spans="5:16" s="28" customFormat="1" ht="12.75">
      <c r="E693" s="51"/>
      <c r="F693" s="20"/>
      <c r="G693" s="16"/>
      <c r="H693" s="17"/>
      <c r="I693" s="23"/>
      <c r="K693" s="20"/>
      <c r="L693" s="20"/>
      <c r="P693" s="52"/>
    </row>
    <row r="694" spans="5:16" s="28" customFormat="1" ht="12.75">
      <c r="E694" s="51"/>
      <c r="F694" s="20"/>
      <c r="G694" s="16"/>
      <c r="H694" s="17"/>
      <c r="I694" s="23"/>
      <c r="K694" s="20"/>
      <c r="L694" s="20"/>
      <c r="P694" s="52"/>
    </row>
    <row r="695" spans="5:16" s="28" customFormat="1" ht="12.75">
      <c r="E695" s="51"/>
      <c r="F695" s="20"/>
      <c r="G695" s="16"/>
      <c r="H695" s="17"/>
      <c r="I695" s="23"/>
      <c r="K695" s="20"/>
      <c r="L695" s="20"/>
      <c r="P695" s="52"/>
    </row>
    <row r="696" spans="5:16" s="28" customFormat="1" ht="12.75">
      <c r="E696" s="51"/>
      <c r="F696" s="20"/>
      <c r="G696" s="16"/>
      <c r="H696" s="17"/>
      <c r="I696" s="23"/>
      <c r="K696" s="20"/>
      <c r="L696" s="20"/>
      <c r="P696" s="52"/>
    </row>
    <row r="697" spans="5:16" s="28" customFormat="1" ht="12.75">
      <c r="E697" s="51"/>
      <c r="F697" s="20"/>
      <c r="G697" s="16"/>
      <c r="H697" s="17"/>
      <c r="I697" s="23"/>
      <c r="K697" s="20"/>
      <c r="L697" s="20"/>
      <c r="P697" s="52"/>
    </row>
    <row r="698" spans="5:16" s="28" customFormat="1" ht="12.75">
      <c r="E698" s="51"/>
      <c r="F698" s="20"/>
      <c r="G698" s="16"/>
      <c r="H698" s="17"/>
      <c r="I698" s="23"/>
      <c r="K698" s="20"/>
      <c r="L698" s="20"/>
      <c r="P698" s="52"/>
    </row>
    <row r="699" spans="5:16" s="28" customFormat="1" ht="12.75">
      <c r="E699" s="51"/>
      <c r="F699" s="20"/>
      <c r="G699" s="16"/>
      <c r="H699" s="17"/>
      <c r="I699" s="23"/>
      <c r="K699" s="20"/>
      <c r="L699" s="20"/>
      <c r="P699" s="52"/>
    </row>
    <row r="700" spans="5:16" s="28" customFormat="1" ht="12.75">
      <c r="E700" s="51"/>
      <c r="F700" s="20"/>
      <c r="G700" s="16"/>
      <c r="H700" s="17"/>
      <c r="I700" s="23"/>
      <c r="K700" s="20"/>
      <c r="L700" s="20"/>
      <c r="P700" s="52"/>
    </row>
    <row r="701" spans="5:16" s="28" customFormat="1" ht="12.75">
      <c r="E701" s="51"/>
      <c r="F701" s="20"/>
      <c r="G701" s="16"/>
      <c r="H701" s="17"/>
      <c r="I701" s="23"/>
      <c r="K701" s="20"/>
      <c r="L701" s="20"/>
      <c r="P701" s="52"/>
    </row>
    <row r="702" spans="5:16" s="28" customFormat="1" ht="12.75">
      <c r="E702" s="51"/>
      <c r="F702" s="20"/>
      <c r="G702" s="16"/>
      <c r="H702" s="17"/>
      <c r="I702" s="23"/>
      <c r="K702" s="20"/>
      <c r="L702" s="20"/>
      <c r="P702" s="52"/>
    </row>
    <row r="703" spans="5:16" s="28" customFormat="1" ht="12.75">
      <c r="E703" s="51"/>
      <c r="F703" s="20"/>
      <c r="G703" s="16"/>
      <c r="H703" s="17"/>
      <c r="I703" s="23"/>
      <c r="K703" s="20"/>
      <c r="L703" s="20"/>
      <c r="P703" s="52"/>
    </row>
    <row r="704" spans="5:16" s="28" customFormat="1" ht="12.75">
      <c r="E704" s="51"/>
      <c r="F704" s="20"/>
      <c r="G704" s="16"/>
      <c r="H704" s="17"/>
      <c r="I704" s="23"/>
      <c r="K704" s="20"/>
      <c r="L704" s="20"/>
      <c r="P704" s="52"/>
    </row>
    <row r="705" spans="5:16" s="28" customFormat="1" ht="12.75">
      <c r="E705" s="51"/>
      <c r="F705" s="20"/>
      <c r="G705" s="16"/>
      <c r="H705" s="17"/>
      <c r="I705" s="23"/>
      <c r="K705" s="20"/>
      <c r="L705" s="20"/>
      <c r="P705" s="52"/>
    </row>
    <row r="706" spans="5:16" s="28" customFormat="1" ht="12.75">
      <c r="E706" s="51"/>
      <c r="F706" s="20"/>
      <c r="G706" s="16"/>
      <c r="H706" s="17"/>
      <c r="I706" s="23"/>
      <c r="K706" s="20"/>
      <c r="L706" s="20"/>
      <c r="P706" s="52"/>
    </row>
    <row r="707" spans="5:16" s="28" customFormat="1" ht="12.75">
      <c r="E707" s="51"/>
      <c r="F707" s="20"/>
      <c r="G707" s="16"/>
      <c r="H707" s="17"/>
      <c r="I707" s="23"/>
      <c r="K707" s="20"/>
      <c r="L707" s="20"/>
      <c r="P707" s="52"/>
    </row>
    <row r="708" spans="5:16" s="28" customFormat="1" ht="12.75">
      <c r="E708" s="51"/>
      <c r="F708" s="20"/>
      <c r="G708" s="16"/>
      <c r="H708" s="17"/>
      <c r="I708" s="23"/>
      <c r="K708" s="20"/>
      <c r="L708" s="20"/>
      <c r="P708" s="52"/>
    </row>
    <row r="709" spans="5:16" s="28" customFormat="1" ht="12.75">
      <c r="E709" s="51"/>
      <c r="F709" s="20"/>
      <c r="G709" s="16"/>
      <c r="H709" s="17"/>
      <c r="I709" s="23"/>
      <c r="K709" s="20"/>
      <c r="L709" s="20"/>
      <c r="P709" s="52"/>
    </row>
    <row r="710" spans="5:16" s="28" customFormat="1" ht="12.75">
      <c r="E710" s="51"/>
      <c r="F710" s="20"/>
      <c r="G710" s="16"/>
      <c r="H710" s="17"/>
      <c r="I710" s="23"/>
      <c r="K710" s="20"/>
      <c r="L710" s="20"/>
      <c r="P710" s="52"/>
    </row>
    <row r="711" spans="5:16" s="28" customFormat="1" ht="12.75">
      <c r="E711" s="51"/>
      <c r="F711" s="20"/>
      <c r="G711" s="16"/>
      <c r="H711" s="17"/>
      <c r="I711" s="23"/>
      <c r="K711" s="20"/>
      <c r="L711" s="20"/>
      <c r="P711" s="52"/>
    </row>
    <row r="712" spans="5:16" s="28" customFormat="1" ht="12.75">
      <c r="E712" s="51"/>
      <c r="F712" s="20"/>
      <c r="G712" s="16"/>
      <c r="H712" s="17"/>
      <c r="I712" s="23"/>
      <c r="K712" s="20"/>
      <c r="L712" s="20"/>
      <c r="P712" s="52"/>
    </row>
    <row r="713" spans="5:16" s="28" customFormat="1" ht="12.75">
      <c r="E713" s="51"/>
      <c r="F713" s="20"/>
      <c r="G713" s="16"/>
      <c r="H713" s="17"/>
      <c r="I713" s="23"/>
      <c r="K713" s="20"/>
      <c r="L713" s="20"/>
      <c r="P713" s="52"/>
    </row>
    <row r="714" spans="5:16" s="28" customFormat="1" ht="12.75">
      <c r="E714" s="51"/>
      <c r="F714" s="20"/>
      <c r="G714" s="16"/>
      <c r="H714" s="17"/>
      <c r="I714" s="23"/>
      <c r="K714" s="20"/>
      <c r="L714" s="20"/>
      <c r="P714" s="52"/>
    </row>
    <row r="715" spans="5:16" s="28" customFormat="1" ht="12.75">
      <c r="E715" s="51"/>
      <c r="F715" s="20"/>
      <c r="G715" s="16"/>
      <c r="H715" s="17"/>
      <c r="I715" s="23"/>
      <c r="K715" s="20"/>
      <c r="L715" s="20"/>
      <c r="P715" s="52"/>
    </row>
    <row r="716" spans="5:16" s="28" customFormat="1" ht="12.75">
      <c r="E716" s="51"/>
      <c r="F716" s="20"/>
      <c r="G716" s="16"/>
      <c r="H716" s="17"/>
      <c r="I716" s="23"/>
      <c r="K716" s="20"/>
      <c r="L716" s="20"/>
      <c r="P716" s="52"/>
    </row>
    <row r="717" spans="5:16" s="28" customFormat="1" ht="12.75">
      <c r="E717" s="51"/>
      <c r="F717" s="20"/>
      <c r="G717" s="16"/>
      <c r="H717" s="17"/>
      <c r="I717" s="23"/>
      <c r="K717" s="20"/>
      <c r="L717" s="20"/>
      <c r="P717" s="52"/>
    </row>
    <row r="718" spans="5:16" s="28" customFormat="1" ht="12.75">
      <c r="E718" s="51"/>
      <c r="F718" s="20"/>
      <c r="G718" s="16"/>
      <c r="H718" s="17"/>
      <c r="I718" s="23"/>
      <c r="K718" s="20"/>
      <c r="L718" s="20"/>
      <c r="P718" s="52"/>
    </row>
    <row r="719" spans="5:16" s="28" customFormat="1" ht="12.75">
      <c r="E719" s="51"/>
      <c r="F719" s="20"/>
      <c r="G719" s="16"/>
      <c r="H719" s="17"/>
      <c r="I719" s="23"/>
      <c r="K719" s="20"/>
      <c r="L719" s="20"/>
      <c r="P719" s="52"/>
    </row>
    <row r="720" spans="5:16" s="28" customFormat="1" ht="12.75">
      <c r="E720" s="51"/>
      <c r="F720" s="20"/>
      <c r="G720" s="16"/>
      <c r="H720" s="17"/>
      <c r="I720" s="23"/>
      <c r="K720" s="20"/>
      <c r="L720" s="20"/>
      <c r="P720" s="52"/>
    </row>
    <row r="721" spans="5:16" s="28" customFormat="1" ht="12.75">
      <c r="E721" s="51"/>
      <c r="F721" s="20"/>
      <c r="G721" s="16"/>
      <c r="H721" s="17"/>
      <c r="I721" s="23"/>
      <c r="K721" s="20"/>
      <c r="L721" s="20"/>
      <c r="P721" s="52"/>
    </row>
    <row r="722" spans="5:16" s="28" customFormat="1" ht="12.75">
      <c r="E722" s="51"/>
      <c r="F722" s="20"/>
      <c r="G722" s="16"/>
      <c r="H722" s="17"/>
      <c r="I722" s="23"/>
      <c r="K722" s="20"/>
      <c r="L722" s="20"/>
      <c r="P722" s="52"/>
    </row>
    <row r="723" spans="5:16" s="28" customFormat="1" ht="12.75">
      <c r="E723" s="51"/>
      <c r="F723" s="20"/>
      <c r="G723" s="16"/>
      <c r="H723" s="17"/>
      <c r="I723" s="23"/>
      <c r="K723" s="20"/>
      <c r="L723" s="20"/>
      <c r="P723" s="52"/>
    </row>
    <row r="724" spans="5:16" s="28" customFormat="1" ht="12.75">
      <c r="E724" s="51"/>
      <c r="F724" s="20"/>
      <c r="G724" s="16"/>
      <c r="H724" s="17"/>
      <c r="I724" s="23"/>
      <c r="K724" s="20"/>
      <c r="L724" s="20"/>
      <c r="P724" s="52"/>
    </row>
    <row r="725" spans="5:16" s="28" customFormat="1" ht="12.75">
      <c r="E725" s="51"/>
      <c r="F725" s="20"/>
      <c r="G725" s="16"/>
      <c r="H725" s="17"/>
      <c r="I725" s="23"/>
      <c r="K725" s="20"/>
      <c r="L725" s="20"/>
      <c r="P725" s="52"/>
    </row>
    <row r="726" spans="5:16" s="28" customFormat="1" ht="12.75">
      <c r="E726" s="51"/>
      <c r="F726" s="20"/>
      <c r="G726" s="16"/>
      <c r="H726" s="17"/>
      <c r="I726" s="23"/>
      <c r="K726" s="20"/>
      <c r="L726" s="20"/>
      <c r="P726" s="52"/>
    </row>
    <row r="727" spans="5:16" s="28" customFormat="1" ht="12.75">
      <c r="E727" s="51"/>
      <c r="F727" s="20"/>
      <c r="G727" s="16"/>
      <c r="H727" s="17"/>
      <c r="I727" s="23"/>
      <c r="K727" s="20"/>
      <c r="L727" s="20"/>
      <c r="P727" s="52"/>
    </row>
    <row r="728" spans="5:16" s="28" customFormat="1" ht="12.75">
      <c r="E728" s="51"/>
      <c r="F728" s="20"/>
      <c r="G728" s="16"/>
      <c r="H728" s="17"/>
      <c r="I728" s="23"/>
      <c r="K728" s="20"/>
      <c r="L728" s="20"/>
      <c r="P728" s="52"/>
    </row>
    <row r="729" spans="5:16" s="28" customFormat="1" ht="12.75">
      <c r="E729" s="51"/>
      <c r="F729" s="20"/>
      <c r="G729" s="16"/>
      <c r="H729" s="17"/>
      <c r="I729" s="23"/>
      <c r="K729" s="20"/>
      <c r="L729" s="20"/>
      <c r="P729" s="52"/>
    </row>
    <row r="730" spans="5:16" s="28" customFormat="1" ht="12.75">
      <c r="E730" s="51"/>
      <c r="F730" s="20"/>
      <c r="G730" s="16"/>
      <c r="H730" s="17"/>
      <c r="I730" s="23"/>
      <c r="K730" s="20"/>
      <c r="L730" s="20"/>
      <c r="P730" s="52"/>
    </row>
    <row r="731" spans="5:16" s="28" customFormat="1" ht="12.75">
      <c r="E731" s="51"/>
      <c r="F731" s="20"/>
      <c r="G731" s="16"/>
      <c r="H731" s="17"/>
      <c r="I731" s="23"/>
      <c r="K731" s="20"/>
      <c r="L731" s="20"/>
      <c r="P731" s="52"/>
    </row>
    <row r="732" spans="5:16" s="28" customFormat="1" ht="12.75">
      <c r="E732" s="51"/>
      <c r="F732" s="20"/>
      <c r="G732" s="16"/>
      <c r="H732" s="17"/>
      <c r="I732" s="23"/>
      <c r="K732" s="20"/>
      <c r="L732" s="20"/>
      <c r="P732" s="52"/>
    </row>
    <row r="733" spans="5:16" s="28" customFormat="1" ht="12.75">
      <c r="E733" s="51"/>
      <c r="F733" s="20"/>
      <c r="G733" s="16"/>
      <c r="H733" s="17"/>
      <c r="I733" s="23"/>
      <c r="K733" s="20"/>
      <c r="L733" s="20"/>
      <c r="P733" s="52"/>
    </row>
    <row r="734" spans="5:16" s="28" customFormat="1" ht="12.75">
      <c r="E734" s="51"/>
      <c r="F734" s="20"/>
      <c r="G734" s="16"/>
      <c r="H734" s="17"/>
      <c r="I734" s="23"/>
      <c r="K734" s="20"/>
      <c r="L734" s="20"/>
      <c r="P734" s="52"/>
    </row>
    <row r="735" spans="5:16" s="28" customFormat="1" ht="12.75">
      <c r="E735" s="51"/>
      <c r="F735" s="20"/>
      <c r="G735" s="16"/>
      <c r="H735" s="17"/>
      <c r="I735" s="23"/>
      <c r="K735" s="20"/>
      <c r="L735" s="20"/>
      <c r="P735" s="52"/>
    </row>
    <row r="736" spans="5:16" s="28" customFormat="1" ht="12.75">
      <c r="E736" s="51"/>
      <c r="F736" s="20"/>
      <c r="G736" s="16"/>
      <c r="H736" s="17"/>
      <c r="I736" s="23"/>
      <c r="K736" s="20"/>
      <c r="L736" s="20"/>
      <c r="P736" s="52"/>
    </row>
    <row r="737" spans="5:16" s="28" customFormat="1" ht="12.75">
      <c r="E737" s="51"/>
      <c r="F737" s="20"/>
      <c r="G737" s="16"/>
      <c r="H737" s="17"/>
      <c r="I737" s="23"/>
      <c r="K737" s="20"/>
      <c r="L737" s="20"/>
      <c r="P737" s="52"/>
    </row>
    <row r="738" spans="5:16" s="28" customFormat="1" ht="12.75">
      <c r="E738" s="51"/>
      <c r="F738" s="20"/>
      <c r="G738" s="16"/>
      <c r="H738" s="17"/>
      <c r="I738" s="23"/>
      <c r="K738" s="20"/>
      <c r="L738" s="20"/>
      <c r="P738" s="52"/>
    </row>
    <row r="739" spans="5:16" s="28" customFormat="1" ht="12.75">
      <c r="E739" s="51"/>
      <c r="F739" s="20"/>
      <c r="G739" s="16"/>
      <c r="H739" s="17"/>
      <c r="I739" s="23"/>
      <c r="K739" s="20"/>
      <c r="L739" s="20"/>
      <c r="P739" s="52"/>
    </row>
    <row r="740" spans="5:16" s="28" customFormat="1" ht="12.75">
      <c r="E740" s="51"/>
      <c r="F740" s="20"/>
      <c r="G740" s="16"/>
      <c r="H740" s="17"/>
      <c r="I740" s="23"/>
      <c r="K740" s="20"/>
      <c r="L740" s="20"/>
      <c r="P740" s="52"/>
    </row>
    <row r="741" spans="5:16" s="28" customFormat="1" ht="12.75">
      <c r="E741" s="51"/>
      <c r="F741" s="20"/>
      <c r="G741" s="16"/>
      <c r="H741" s="17"/>
      <c r="I741" s="23"/>
      <c r="K741" s="20"/>
      <c r="L741" s="20"/>
      <c r="P741" s="52"/>
    </row>
    <row r="742" spans="5:16" s="28" customFormat="1" ht="12.75">
      <c r="E742" s="51"/>
      <c r="F742" s="20"/>
      <c r="G742" s="16"/>
      <c r="H742" s="17"/>
      <c r="I742" s="23"/>
      <c r="K742" s="20"/>
      <c r="L742" s="20"/>
      <c r="P742" s="52"/>
    </row>
    <row r="743" spans="5:16" s="28" customFormat="1" ht="12.75">
      <c r="E743" s="51"/>
      <c r="F743" s="20"/>
      <c r="G743" s="16"/>
      <c r="H743" s="17"/>
      <c r="I743" s="23"/>
      <c r="K743" s="20"/>
      <c r="L743" s="20"/>
      <c r="P743" s="52"/>
    </row>
    <row r="744" spans="5:16" s="28" customFormat="1" ht="12.75">
      <c r="E744" s="51"/>
      <c r="F744" s="20"/>
      <c r="G744" s="16"/>
      <c r="H744" s="17"/>
      <c r="I744" s="23"/>
      <c r="K744" s="20"/>
      <c r="L744" s="20"/>
      <c r="P744" s="52"/>
    </row>
    <row r="745" spans="5:16" s="28" customFormat="1" ht="12.75">
      <c r="E745" s="51"/>
      <c r="F745" s="20"/>
      <c r="G745" s="16"/>
      <c r="H745" s="17"/>
      <c r="I745" s="23"/>
      <c r="K745" s="20"/>
      <c r="L745" s="20"/>
      <c r="P745" s="52"/>
    </row>
    <row r="746" spans="5:16" s="28" customFormat="1" ht="12.75">
      <c r="E746" s="51"/>
      <c r="F746" s="20"/>
      <c r="G746" s="16"/>
      <c r="H746" s="17"/>
      <c r="I746" s="23"/>
      <c r="K746" s="20"/>
      <c r="L746" s="20"/>
      <c r="P746" s="52"/>
    </row>
    <row r="747" spans="5:16" s="28" customFormat="1" ht="12.75">
      <c r="E747" s="51"/>
      <c r="F747" s="20"/>
      <c r="G747" s="16"/>
      <c r="H747" s="17"/>
      <c r="I747" s="23"/>
      <c r="K747" s="20"/>
      <c r="L747" s="20"/>
      <c r="P747" s="52"/>
    </row>
    <row r="748" spans="5:16" s="28" customFormat="1" ht="12.75">
      <c r="E748" s="51"/>
      <c r="F748" s="20"/>
      <c r="G748" s="16"/>
      <c r="H748" s="17"/>
      <c r="I748" s="23"/>
      <c r="K748" s="20"/>
      <c r="L748" s="20"/>
      <c r="P748" s="52"/>
    </row>
    <row r="749" spans="5:16" s="28" customFormat="1" ht="12.75">
      <c r="E749" s="51"/>
      <c r="F749" s="20"/>
      <c r="G749" s="16"/>
      <c r="H749" s="17"/>
      <c r="I749" s="23"/>
      <c r="K749" s="20"/>
      <c r="L749" s="20"/>
      <c r="P749" s="52"/>
    </row>
    <row r="750" spans="5:16" s="28" customFormat="1" ht="12.75">
      <c r="E750" s="51"/>
      <c r="F750" s="20"/>
      <c r="G750" s="16"/>
      <c r="H750" s="17"/>
      <c r="I750" s="23"/>
      <c r="K750" s="20"/>
      <c r="L750" s="20"/>
      <c r="P750" s="52"/>
    </row>
    <row r="751" spans="5:16" s="28" customFormat="1" ht="12.75">
      <c r="E751" s="51"/>
      <c r="F751" s="20"/>
      <c r="G751" s="16"/>
      <c r="H751" s="17"/>
      <c r="I751" s="23"/>
      <c r="K751" s="20"/>
      <c r="L751" s="20"/>
      <c r="P751" s="52"/>
    </row>
    <row r="752" spans="5:16" s="28" customFormat="1" ht="12.75">
      <c r="E752" s="51"/>
      <c r="F752" s="20"/>
      <c r="G752" s="16"/>
      <c r="H752" s="17"/>
      <c r="I752" s="23"/>
      <c r="K752" s="20"/>
      <c r="L752" s="20"/>
      <c r="P752" s="52"/>
    </row>
    <row r="753" spans="5:16" s="28" customFormat="1" ht="12.75">
      <c r="E753" s="51"/>
      <c r="F753" s="20"/>
      <c r="G753" s="16"/>
      <c r="H753" s="17"/>
      <c r="I753" s="23"/>
      <c r="K753" s="20"/>
      <c r="L753" s="20"/>
      <c r="P753" s="52"/>
    </row>
    <row r="754" spans="5:16" s="28" customFormat="1" ht="12.75">
      <c r="E754" s="51"/>
      <c r="F754" s="20"/>
      <c r="G754" s="16"/>
      <c r="H754" s="17"/>
      <c r="I754" s="23"/>
      <c r="K754" s="20"/>
      <c r="L754" s="20"/>
      <c r="P754" s="52"/>
    </row>
    <row r="755" spans="5:16" s="28" customFormat="1" ht="12.75">
      <c r="E755" s="51"/>
      <c r="F755" s="20"/>
      <c r="G755" s="16"/>
      <c r="H755" s="17"/>
      <c r="I755" s="23"/>
      <c r="K755" s="20"/>
      <c r="L755" s="20"/>
      <c r="P755" s="52"/>
    </row>
    <row r="756" spans="5:16" s="28" customFormat="1" ht="12.75">
      <c r="E756" s="51"/>
      <c r="F756" s="20"/>
      <c r="G756" s="16"/>
      <c r="H756" s="17"/>
      <c r="I756" s="23"/>
      <c r="K756" s="20"/>
      <c r="L756" s="20"/>
      <c r="P756" s="52"/>
    </row>
    <row r="757" spans="5:16" s="28" customFormat="1" ht="12.75">
      <c r="E757" s="51"/>
      <c r="F757" s="20"/>
      <c r="G757" s="16"/>
      <c r="H757" s="17"/>
      <c r="I757" s="23"/>
      <c r="K757" s="20"/>
      <c r="L757" s="20"/>
      <c r="P757" s="52"/>
    </row>
    <row r="758" spans="5:16" s="28" customFormat="1" ht="12.75">
      <c r="E758" s="51"/>
      <c r="F758" s="20"/>
      <c r="G758" s="16"/>
      <c r="H758" s="17"/>
      <c r="I758" s="23"/>
      <c r="K758" s="20"/>
      <c r="L758" s="20"/>
      <c r="P758" s="52"/>
    </row>
    <row r="759" spans="5:16" s="28" customFormat="1" ht="12.75">
      <c r="E759" s="51"/>
      <c r="F759" s="20"/>
      <c r="G759" s="16"/>
      <c r="H759" s="17"/>
      <c r="I759" s="23"/>
      <c r="K759" s="20"/>
      <c r="L759" s="20"/>
      <c r="P759" s="52"/>
    </row>
    <row r="760" spans="5:16" s="28" customFormat="1" ht="12.75">
      <c r="E760" s="51"/>
      <c r="F760" s="20"/>
      <c r="G760" s="16"/>
      <c r="H760" s="17"/>
      <c r="I760" s="23"/>
      <c r="K760" s="20"/>
      <c r="L760" s="20"/>
      <c r="P760" s="52"/>
    </row>
    <row r="761" spans="5:16" s="28" customFormat="1" ht="12.75">
      <c r="E761" s="51"/>
      <c r="F761" s="20"/>
      <c r="G761" s="16"/>
      <c r="H761" s="17"/>
      <c r="I761" s="23"/>
      <c r="K761" s="20"/>
      <c r="L761" s="20"/>
      <c r="P761" s="52"/>
    </row>
    <row r="762" spans="5:16" s="28" customFormat="1" ht="12.75">
      <c r="E762" s="51"/>
      <c r="F762" s="20"/>
      <c r="G762" s="16"/>
      <c r="H762" s="17"/>
      <c r="I762" s="23"/>
      <c r="K762" s="20"/>
      <c r="L762" s="20"/>
      <c r="P762" s="52"/>
    </row>
    <row r="763" spans="5:16" s="28" customFormat="1" ht="12.75">
      <c r="E763" s="51"/>
      <c r="F763" s="20"/>
      <c r="G763" s="16"/>
      <c r="H763" s="17"/>
      <c r="I763" s="23"/>
      <c r="K763" s="20"/>
      <c r="L763" s="20"/>
      <c r="P763" s="52"/>
    </row>
    <row r="764" spans="5:16" s="28" customFormat="1" ht="12.75">
      <c r="E764" s="51"/>
      <c r="F764" s="20"/>
      <c r="G764" s="16"/>
      <c r="H764" s="17"/>
      <c r="I764" s="23"/>
      <c r="K764" s="20"/>
      <c r="L764" s="20"/>
      <c r="P764" s="52"/>
    </row>
    <row r="765" spans="5:16" s="28" customFormat="1" ht="12.75">
      <c r="E765" s="51"/>
      <c r="F765" s="20"/>
      <c r="G765" s="16"/>
      <c r="H765" s="17"/>
      <c r="I765" s="23"/>
      <c r="K765" s="20"/>
      <c r="L765" s="20"/>
      <c r="P765" s="52"/>
    </row>
    <row r="766" spans="5:16" s="28" customFormat="1" ht="12.75">
      <c r="E766" s="51"/>
      <c r="F766" s="20"/>
      <c r="G766" s="16"/>
      <c r="H766" s="17"/>
      <c r="I766" s="23"/>
      <c r="K766" s="20"/>
      <c r="L766" s="20"/>
      <c r="P766" s="52"/>
    </row>
    <row r="767" spans="5:16" s="28" customFormat="1" ht="12.75">
      <c r="E767" s="51"/>
      <c r="F767" s="20"/>
      <c r="G767" s="16"/>
      <c r="H767" s="17"/>
      <c r="I767" s="23"/>
      <c r="K767" s="20"/>
      <c r="L767" s="20"/>
      <c r="P767" s="52"/>
    </row>
    <row r="768" spans="5:16" s="28" customFormat="1" ht="12.75">
      <c r="E768" s="51"/>
      <c r="F768" s="20"/>
      <c r="G768" s="16"/>
      <c r="H768" s="17"/>
      <c r="I768" s="23"/>
      <c r="K768" s="20"/>
      <c r="L768" s="20"/>
      <c r="P768" s="52"/>
    </row>
    <row r="769" spans="5:16" s="28" customFormat="1" ht="12.75">
      <c r="E769" s="51"/>
      <c r="F769" s="20"/>
      <c r="G769" s="16"/>
      <c r="H769" s="17"/>
      <c r="I769" s="23"/>
      <c r="K769" s="20"/>
      <c r="L769" s="20"/>
      <c r="P769" s="52"/>
    </row>
    <row r="770" spans="5:16" s="28" customFormat="1" ht="12.75">
      <c r="E770" s="51"/>
      <c r="F770" s="20"/>
      <c r="G770" s="16"/>
      <c r="H770" s="17"/>
      <c r="I770" s="23"/>
      <c r="K770" s="20"/>
      <c r="L770" s="20"/>
      <c r="P770" s="52"/>
    </row>
    <row r="771" spans="5:16" s="28" customFormat="1" ht="12.75">
      <c r="E771" s="51"/>
      <c r="F771" s="20"/>
      <c r="G771" s="16"/>
      <c r="H771" s="17"/>
      <c r="I771" s="23"/>
      <c r="K771" s="20"/>
      <c r="L771" s="20"/>
      <c r="P771" s="52"/>
    </row>
    <row r="772" spans="5:16" s="28" customFormat="1" ht="12.75">
      <c r="E772" s="51"/>
      <c r="F772" s="20"/>
      <c r="G772" s="16"/>
      <c r="H772" s="17"/>
      <c r="I772" s="23"/>
      <c r="K772" s="20"/>
      <c r="L772" s="20"/>
      <c r="P772" s="52"/>
    </row>
    <row r="773" spans="5:16" s="28" customFormat="1" ht="12.75">
      <c r="E773" s="51"/>
      <c r="F773" s="20"/>
      <c r="G773" s="16"/>
      <c r="H773" s="17"/>
      <c r="I773" s="23"/>
      <c r="K773" s="20"/>
      <c r="L773" s="20"/>
      <c r="P773" s="52"/>
    </row>
    <row r="774" spans="5:16" s="28" customFormat="1" ht="12.75">
      <c r="E774" s="51"/>
      <c r="F774" s="20"/>
      <c r="G774" s="16"/>
      <c r="H774" s="17"/>
      <c r="I774" s="23"/>
      <c r="K774" s="20"/>
      <c r="L774" s="20"/>
      <c r="P774" s="52"/>
    </row>
    <row r="775" spans="5:16" s="28" customFormat="1" ht="12.75">
      <c r="E775" s="51"/>
      <c r="F775" s="20"/>
      <c r="G775" s="16"/>
      <c r="H775" s="17"/>
      <c r="I775" s="23"/>
      <c r="K775" s="20"/>
      <c r="L775" s="20"/>
      <c r="P775" s="52"/>
    </row>
    <row r="776" spans="5:16" s="28" customFormat="1" ht="12.75">
      <c r="E776" s="51"/>
      <c r="F776" s="20"/>
      <c r="G776" s="16"/>
      <c r="H776" s="17"/>
      <c r="I776" s="23"/>
      <c r="K776" s="20"/>
      <c r="L776" s="20"/>
      <c r="P776" s="52"/>
    </row>
    <row r="777" spans="5:16" s="28" customFormat="1" ht="12.75">
      <c r="E777" s="51"/>
      <c r="F777" s="20"/>
      <c r="G777" s="16"/>
      <c r="H777" s="17"/>
      <c r="I777" s="23"/>
      <c r="K777" s="20"/>
      <c r="L777" s="20"/>
      <c r="P777" s="52"/>
    </row>
    <row r="778" spans="5:16" s="28" customFormat="1" ht="12.75">
      <c r="E778" s="51"/>
      <c r="F778" s="20"/>
      <c r="G778" s="16"/>
      <c r="H778" s="17"/>
      <c r="I778" s="23"/>
      <c r="K778" s="20"/>
      <c r="L778" s="20"/>
      <c r="P778" s="52"/>
    </row>
    <row r="779" spans="5:16" s="28" customFormat="1" ht="12.75">
      <c r="E779" s="51"/>
      <c r="F779" s="20"/>
      <c r="G779" s="16"/>
      <c r="H779" s="17"/>
      <c r="I779" s="23"/>
      <c r="K779" s="20"/>
      <c r="L779" s="20"/>
      <c r="P779" s="52"/>
    </row>
    <row r="780" spans="5:16" s="28" customFormat="1" ht="12.75">
      <c r="E780" s="51"/>
      <c r="F780" s="20"/>
      <c r="G780" s="16"/>
      <c r="H780" s="17"/>
      <c r="I780" s="23"/>
      <c r="K780" s="20"/>
      <c r="L780" s="20"/>
      <c r="P780" s="52"/>
    </row>
    <row r="781" spans="5:16" s="28" customFormat="1" ht="12.75">
      <c r="E781" s="51"/>
      <c r="F781" s="20"/>
      <c r="G781" s="16"/>
      <c r="H781" s="17"/>
      <c r="I781" s="23"/>
      <c r="K781" s="20"/>
      <c r="L781" s="20"/>
      <c r="P781" s="52"/>
    </row>
    <row r="782" spans="5:16" s="28" customFormat="1" ht="12.75">
      <c r="E782" s="51"/>
      <c r="F782" s="20"/>
      <c r="G782" s="16"/>
      <c r="H782" s="17"/>
      <c r="I782" s="23"/>
      <c r="K782" s="20"/>
      <c r="L782" s="20"/>
      <c r="P782" s="52"/>
    </row>
    <row r="783" spans="5:16" s="28" customFormat="1" ht="12.75">
      <c r="E783" s="51"/>
      <c r="F783" s="20"/>
      <c r="G783" s="16"/>
      <c r="H783" s="17"/>
      <c r="I783" s="23"/>
      <c r="K783" s="20"/>
      <c r="L783" s="20"/>
      <c r="P783" s="52"/>
    </row>
    <row r="784" spans="5:16" s="28" customFormat="1" ht="12.75">
      <c r="E784" s="51"/>
      <c r="F784" s="20"/>
      <c r="G784" s="16"/>
      <c r="H784" s="17"/>
      <c r="I784" s="23"/>
      <c r="K784" s="20"/>
      <c r="L784" s="20"/>
      <c r="P784" s="52"/>
    </row>
    <row r="785" spans="5:16" s="28" customFormat="1" ht="12.75">
      <c r="E785" s="51"/>
      <c r="F785" s="20"/>
      <c r="G785" s="16"/>
      <c r="H785" s="17"/>
      <c r="I785" s="23"/>
      <c r="K785" s="20"/>
      <c r="L785" s="20"/>
      <c r="P785" s="52"/>
    </row>
    <row r="786" spans="5:16" s="28" customFormat="1" ht="12.75">
      <c r="E786" s="51"/>
      <c r="F786" s="20"/>
      <c r="G786" s="16"/>
      <c r="H786" s="17"/>
      <c r="I786" s="23"/>
      <c r="K786" s="20"/>
      <c r="L786" s="20"/>
      <c r="P786" s="52"/>
    </row>
    <row r="787" spans="5:16" s="28" customFormat="1" ht="12.75">
      <c r="E787" s="51"/>
      <c r="F787" s="20"/>
      <c r="G787" s="16"/>
      <c r="H787" s="17"/>
      <c r="I787" s="23"/>
      <c r="K787" s="20"/>
      <c r="L787" s="20"/>
      <c r="P787" s="52"/>
    </row>
    <row r="788" spans="5:16" s="28" customFormat="1" ht="12.75">
      <c r="E788" s="51"/>
      <c r="F788" s="20"/>
      <c r="G788" s="16"/>
      <c r="H788" s="17"/>
      <c r="I788" s="23"/>
      <c r="K788" s="20"/>
      <c r="L788" s="20"/>
      <c r="P788" s="52"/>
    </row>
    <row r="789" spans="5:16" s="28" customFormat="1" ht="12.75">
      <c r="E789" s="51"/>
      <c r="F789" s="20"/>
      <c r="G789" s="16"/>
      <c r="H789" s="17"/>
      <c r="I789" s="23"/>
      <c r="K789" s="20"/>
      <c r="L789" s="20"/>
      <c r="P789" s="52"/>
    </row>
    <row r="790" spans="5:16" s="28" customFormat="1" ht="12.75">
      <c r="E790" s="51"/>
      <c r="F790" s="20"/>
      <c r="G790" s="16"/>
      <c r="H790" s="17"/>
      <c r="I790" s="23"/>
      <c r="K790" s="20"/>
      <c r="L790" s="20"/>
      <c r="P790" s="52"/>
    </row>
    <row r="791" spans="5:16" s="28" customFormat="1" ht="12.75">
      <c r="E791" s="51"/>
      <c r="F791" s="20"/>
      <c r="G791" s="16"/>
      <c r="H791" s="17"/>
      <c r="I791" s="23"/>
      <c r="K791" s="20"/>
      <c r="L791" s="20"/>
      <c r="P791" s="52"/>
    </row>
    <row r="792" spans="5:16" s="28" customFormat="1" ht="12.75">
      <c r="E792" s="51"/>
      <c r="F792" s="20"/>
      <c r="G792" s="16"/>
      <c r="H792" s="17"/>
      <c r="I792" s="23"/>
      <c r="K792" s="20"/>
      <c r="L792" s="20"/>
      <c r="P792" s="52"/>
    </row>
    <row r="793" spans="5:16" s="28" customFormat="1" ht="12.75">
      <c r="E793" s="51"/>
      <c r="F793" s="20"/>
      <c r="G793" s="16"/>
      <c r="H793" s="17"/>
      <c r="I793" s="23"/>
      <c r="K793" s="20"/>
      <c r="L793" s="20"/>
      <c r="P793" s="52"/>
    </row>
    <row r="794" spans="5:16" s="28" customFormat="1" ht="12.75">
      <c r="E794" s="51"/>
      <c r="F794" s="20"/>
      <c r="G794" s="16"/>
      <c r="H794" s="17"/>
      <c r="I794" s="23"/>
      <c r="K794" s="20"/>
      <c r="L794" s="20"/>
      <c r="P794" s="52"/>
    </row>
    <row r="795" spans="5:16" s="28" customFormat="1" ht="12.75">
      <c r="E795" s="51"/>
      <c r="F795" s="20"/>
      <c r="G795" s="16"/>
      <c r="H795" s="17"/>
      <c r="I795" s="23"/>
      <c r="K795" s="20"/>
      <c r="L795" s="20"/>
      <c r="P795" s="52"/>
    </row>
    <row r="796" spans="5:16" s="28" customFormat="1" ht="12.75">
      <c r="E796" s="51"/>
      <c r="F796" s="20"/>
      <c r="G796" s="16"/>
      <c r="H796" s="17"/>
      <c r="I796" s="23"/>
      <c r="K796" s="20"/>
      <c r="L796" s="20"/>
      <c r="P796" s="52"/>
    </row>
    <row r="797" spans="5:16" s="28" customFormat="1" ht="12.75">
      <c r="E797" s="51"/>
      <c r="F797" s="20"/>
      <c r="G797" s="16"/>
      <c r="H797" s="17"/>
      <c r="I797" s="23"/>
      <c r="K797" s="20"/>
      <c r="L797" s="20"/>
      <c r="P797" s="52"/>
    </row>
    <row r="798" spans="5:16" s="28" customFormat="1" ht="12.75">
      <c r="E798" s="51"/>
      <c r="F798" s="20"/>
      <c r="G798" s="16"/>
      <c r="H798" s="17"/>
      <c r="I798" s="23"/>
      <c r="K798" s="20"/>
      <c r="L798" s="20"/>
      <c r="P798" s="52"/>
    </row>
    <row r="799" spans="5:16" s="28" customFormat="1" ht="12.75">
      <c r="E799" s="51"/>
      <c r="F799" s="20"/>
      <c r="G799" s="16"/>
      <c r="H799" s="17"/>
      <c r="I799" s="23"/>
      <c r="K799" s="20"/>
      <c r="L799" s="20"/>
      <c r="P799" s="52"/>
    </row>
    <row r="800" spans="5:16" s="28" customFormat="1" ht="12.75">
      <c r="E800" s="51"/>
      <c r="F800" s="20"/>
      <c r="G800" s="16"/>
      <c r="H800" s="17"/>
      <c r="I800" s="23"/>
      <c r="K800" s="20"/>
      <c r="L800" s="20"/>
      <c r="P800" s="52"/>
    </row>
    <row r="801" spans="5:16" s="28" customFormat="1" ht="12.75">
      <c r="E801" s="51"/>
      <c r="F801" s="20"/>
      <c r="G801" s="16"/>
      <c r="H801" s="17"/>
      <c r="I801" s="23"/>
      <c r="K801" s="20"/>
      <c r="L801" s="20"/>
      <c r="P801" s="52"/>
    </row>
    <row r="802" spans="5:16" s="28" customFormat="1" ht="12.75">
      <c r="E802" s="51"/>
      <c r="F802" s="20"/>
      <c r="G802" s="16"/>
      <c r="H802" s="17"/>
      <c r="I802" s="23"/>
      <c r="K802" s="20"/>
      <c r="L802" s="20"/>
      <c r="P802" s="52"/>
    </row>
    <row r="803" spans="5:16" s="28" customFormat="1" ht="12.75">
      <c r="E803" s="51"/>
      <c r="F803" s="20"/>
      <c r="G803" s="16"/>
      <c r="H803" s="17"/>
      <c r="I803" s="23"/>
      <c r="K803" s="20"/>
      <c r="L803" s="20"/>
      <c r="P803" s="52"/>
    </row>
    <row r="804" spans="5:16" s="28" customFormat="1" ht="12.75">
      <c r="E804" s="51"/>
      <c r="F804" s="20"/>
      <c r="G804" s="16"/>
      <c r="H804" s="17"/>
      <c r="I804" s="23"/>
      <c r="K804" s="20"/>
      <c r="L804" s="20"/>
      <c r="P804" s="52"/>
    </row>
    <row r="805" spans="5:16" s="28" customFormat="1" ht="12.75">
      <c r="E805" s="51"/>
      <c r="F805" s="20"/>
      <c r="G805" s="16"/>
      <c r="H805" s="17"/>
      <c r="I805" s="23"/>
      <c r="K805" s="20"/>
      <c r="L805" s="20"/>
      <c r="P805" s="52"/>
    </row>
    <row r="806" spans="5:16" s="28" customFormat="1" ht="12.75">
      <c r="E806" s="51"/>
      <c r="F806" s="20"/>
      <c r="G806" s="16"/>
      <c r="H806" s="17"/>
      <c r="I806" s="23"/>
      <c r="K806" s="20"/>
      <c r="L806" s="20"/>
      <c r="P806" s="52"/>
    </row>
    <row r="807" spans="5:16" s="28" customFormat="1" ht="12.75">
      <c r="E807" s="51"/>
      <c r="F807" s="20"/>
      <c r="G807" s="16"/>
      <c r="H807" s="17"/>
      <c r="I807" s="23"/>
      <c r="K807" s="20"/>
      <c r="L807" s="20"/>
      <c r="P807" s="52"/>
    </row>
    <row r="808" spans="5:16" s="28" customFormat="1" ht="12.75">
      <c r="E808" s="51"/>
      <c r="F808" s="20"/>
      <c r="G808" s="16"/>
      <c r="H808" s="17"/>
      <c r="I808" s="23"/>
      <c r="K808" s="20"/>
      <c r="L808" s="20"/>
      <c r="P808" s="52"/>
    </row>
    <row r="809" spans="5:16" s="28" customFormat="1" ht="12.75">
      <c r="E809" s="51"/>
      <c r="F809" s="20"/>
      <c r="G809" s="16"/>
      <c r="H809" s="17"/>
      <c r="I809" s="23"/>
      <c r="K809" s="20"/>
      <c r="L809" s="20"/>
      <c r="P809" s="52"/>
    </row>
    <row r="810" spans="5:16" s="28" customFormat="1" ht="12.75">
      <c r="E810" s="51"/>
      <c r="F810" s="20"/>
      <c r="G810" s="16"/>
      <c r="H810" s="17"/>
      <c r="I810" s="23"/>
      <c r="K810" s="20"/>
      <c r="L810" s="20"/>
      <c r="P810" s="52"/>
    </row>
    <row r="811" spans="5:16" s="28" customFormat="1" ht="12.75">
      <c r="E811" s="51"/>
      <c r="F811" s="20"/>
      <c r="G811" s="16"/>
      <c r="H811" s="17"/>
      <c r="I811" s="23"/>
      <c r="K811" s="20"/>
      <c r="L811" s="20"/>
      <c r="P811" s="52"/>
    </row>
    <row r="812" spans="5:16" s="28" customFormat="1" ht="12.75">
      <c r="E812" s="51"/>
      <c r="F812" s="20"/>
      <c r="G812" s="16"/>
      <c r="H812" s="17"/>
      <c r="I812" s="23"/>
      <c r="K812" s="20"/>
      <c r="L812" s="20"/>
      <c r="P812" s="52"/>
    </row>
    <row r="813" spans="5:16" s="28" customFormat="1" ht="12.75">
      <c r="E813" s="51"/>
      <c r="F813" s="20"/>
      <c r="G813" s="16"/>
      <c r="H813" s="17"/>
      <c r="I813" s="23"/>
      <c r="K813" s="20"/>
      <c r="L813" s="20"/>
      <c r="P813" s="52"/>
    </row>
    <row r="814" spans="5:16" s="28" customFormat="1" ht="12.75">
      <c r="E814" s="51"/>
      <c r="F814" s="20"/>
      <c r="G814" s="16"/>
      <c r="H814" s="17"/>
      <c r="I814" s="23"/>
      <c r="K814" s="20"/>
      <c r="L814" s="20"/>
      <c r="P814" s="52"/>
    </row>
    <row r="815" spans="5:16" s="28" customFormat="1" ht="12.75">
      <c r="E815" s="51"/>
      <c r="F815" s="20"/>
      <c r="G815" s="16"/>
      <c r="H815" s="17"/>
      <c r="I815" s="23"/>
      <c r="K815" s="20"/>
      <c r="L815" s="20"/>
      <c r="P815" s="52"/>
    </row>
    <row r="816" spans="5:16" s="28" customFormat="1" ht="12.75">
      <c r="E816" s="51"/>
      <c r="F816" s="20"/>
      <c r="G816" s="16"/>
      <c r="H816" s="17"/>
      <c r="I816" s="23"/>
      <c r="K816" s="20"/>
      <c r="L816" s="20"/>
      <c r="P816" s="52"/>
    </row>
    <row r="817" spans="5:16" s="28" customFormat="1" ht="12.75">
      <c r="E817" s="51"/>
      <c r="F817" s="20"/>
      <c r="G817" s="16"/>
      <c r="H817" s="17"/>
      <c r="I817" s="23"/>
      <c r="K817" s="20"/>
      <c r="L817" s="20"/>
      <c r="P817" s="52"/>
    </row>
    <row r="818" spans="5:16" s="28" customFormat="1" ht="12.75">
      <c r="E818" s="51"/>
      <c r="F818" s="20"/>
      <c r="G818" s="16"/>
      <c r="H818" s="17"/>
      <c r="I818" s="23"/>
      <c r="K818" s="20"/>
      <c r="L818" s="20"/>
      <c r="P818" s="52"/>
    </row>
    <row r="819" spans="5:16" s="28" customFormat="1" ht="12.75">
      <c r="E819" s="51"/>
      <c r="F819" s="20"/>
      <c r="G819" s="16"/>
      <c r="H819" s="17"/>
      <c r="I819" s="23"/>
      <c r="K819" s="20"/>
      <c r="L819" s="20"/>
      <c r="P819" s="52"/>
    </row>
    <row r="820" spans="5:16" s="28" customFormat="1" ht="12.75">
      <c r="E820" s="51"/>
      <c r="F820" s="20"/>
      <c r="G820" s="16"/>
      <c r="H820" s="17"/>
      <c r="I820" s="23"/>
      <c r="K820" s="20"/>
      <c r="L820" s="20"/>
      <c r="P820" s="52"/>
    </row>
    <row r="821" spans="5:16" s="28" customFormat="1" ht="12.75">
      <c r="E821" s="51"/>
      <c r="F821" s="20"/>
      <c r="G821" s="16"/>
      <c r="H821" s="17"/>
      <c r="I821" s="23"/>
      <c r="K821" s="20"/>
      <c r="L821" s="20"/>
      <c r="P821" s="52"/>
    </row>
    <row r="822" spans="5:16" s="28" customFormat="1" ht="12.75">
      <c r="E822" s="51"/>
      <c r="F822" s="20"/>
      <c r="G822" s="16"/>
      <c r="H822" s="17"/>
      <c r="I822" s="23"/>
      <c r="K822" s="20"/>
      <c r="L822" s="20"/>
      <c r="P822" s="52"/>
    </row>
    <row r="823" spans="5:16" s="28" customFormat="1" ht="12.75">
      <c r="E823" s="51"/>
      <c r="F823" s="20"/>
      <c r="G823" s="16"/>
      <c r="H823" s="17"/>
      <c r="I823" s="23"/>
      <c r="K823" s="20"/>
      <c r="L823" s="20"/>
      <c r="P823" s="52"/>
    </row>
    <row r="824" spans="5:16" s="28" customFormat="1" ht="12.75">
      <c r="E824" s="51"/>
      <c r="F824" s="20"/>
      <c r="G824" s="16"/>
      <c r="H824" s="17"/>
      <c r="I824" s="23"/>
      <c r="K824" s="20"/>
      <c r="L824" s="20"/>
      <c r="P824" s="52"/>
    </row>
    <row r="825" spans="5:16" s="28" customFormat="1" ht="12.75">
      <c r="E825" s="51"/>
      <c r="F825" s="20"/>
      <c r="G825" s="16"/>
      <c r="H825" s="17"/>
      <c r="I825" s="23"/>
      <c r="K825" s="20"/>
      <c r="L825" s="20"/>
      <c r="P825" s="52"/>
    </row>
    <row r="826" spans="5:16" s="28" customFormat="1" ht="12.75">
      <c r="E826" s="51"/>
      <c r="F826" s="20"/>
      <c r="G826" s="16"/>
      <c r="H826" s="17"/>
      <c r="I826" s="23"/>
      <c r="K826" s="20"/>
      <c r="L826" s="20"/>
      <c r="P826" s="52"/>
    </row>
    <row r="827" spans="5:16" s="28" customFormat="1" ht="12.75">
      <c r="E827" s="51"/>
      <c r="F827" s="20"/>
      <c r="G827" s="16"/>
      <c r="H827" s="17"/>
      <c r="I827" s="23"/>
      <c r="K827" s="20"/>
      <c r="L827" s="20"/>
      <c r="P827" s="52"/>
    </row>
    <row r="828" spans="5:16" s="28" customFormat="1" ht="12.75">
      <c r="E828" s="51"/>
      <c r="F828" s="20"/>
      <c r="G828" s="16"/>
      <c r="H828" s="17"/>
      <c r="I828" s="23"/>
      <c r="K828" s="20"/>
      <c r="L828" s="20"/>
      <c r="P828" s="52"/>
    </row>
    <row r="829" spans="5:16" s="28" customFormat="1" ht="12.75">
      <c r="E829" s="51"/>
      <c r="F829" s="20"/>
      <c r="G829" s="16"/>
      <c r="H829" s="17"/>
      <c r="I829" s="23"/>
      <c r="K829" s="20"/>
      <c r="L829" s="20"/>
      <c r="P829" s="52"/>
    </row>
    <row r="830" spans="5:16" s="28" customFormat="1" ht="12.75">
      <c r="E830" s="51"/>
      <c r="F830" s="20"/>
      <c r="G830" s="16"/>
      <c r="H830" s="17"/>
      <c r="I830" s="23"/>
      <c r="K830" s="20"/>
      <c r="L830" s="20"/>
      <c r="P830" s="52"/>
    </row>
    <row r="831" spans="5:16" s="28" customFormat="1" ht="12.75">
      <c r="E831" s="51"/>
      <c r="F831" s="20"/>
      <c r="G831" s="16"/>
      <c r="H831" s="17"/>
      <c r="I831" s="23"/>
      <c r="K831" s="20"/>
      <c r="L831" s="20"/>
      <c r="P831" s="52"/>
    </row>
    <row r="832" spans="5:16" s="28" customFormat="1" ht="12.75">
      <c r="E832" s="51"/>
      <c r="F832" s="20"/>
      <c r="G832" s="16"/>
      <c r="H832" s="17"/>
      <c r="I832" s="23"/>
      <c r="K832" s="20"/>
      <c r="L832" s="20"/>
      <c r="P832" s="52"/>
    </row>
    <row r="833" spans="5:16" s="28" customFormat="1" ht="12.75">
      <c r="E833" s="51"/>
      <c r="F833" s="20"/>
      <c r="G833" s="16"/>
      <c r="H833" s="17"/>
      <c r="I833" s="23"/>
      <c r="K833" s="20"/>
      <c r="L833" s="20"/>
      <c r="P833" s="52"/>
    </row>
    <row r="834" spans="5:16" s="28" customFormat="1" ht="12.75">
      <c r="E834" s="51"/>
      <c r="F834" s="20"/>
      <c r="G834" s="16"/>
      <c r="H834" s="17"/>
      <c r="I834" s="23"/>
      <c r="K834" s="20"/>
      <c r="L834" s="20"/>
      <c r="P834" s="52"/>
    </row>
    <row r="835" spans="5:16" s="28" customFormat="1" ht="12.75">
      <c r="E835" s="51"/>
      <c r="F835" s="20"/>
      <c r="G835" s="16"/>
      <c r="H835" s="17"/>
      <c r="I835" s="23"/>
      <c r="K835" s="20"/>
      <c r="L835" s="20"/>
      <c r="P835" s="52"/>
    </row>
    <row r="836" spans="5:16" s="28" customFormat="1" ht="12.75">
      <c r="E836" s="51"/>
      <c r="F836" s="20"/>
      <c r="G836" s="16"/>
      <c r="H836" s="17"/>
      <c r="I836" s="23"/>
      <c r="K836" s="20"/>
      <c r="L836" s="20"/>
      <c r="P836" s="52"/>
    </row>
    <row r="837" spans="5:16" s="28" customFormat="1" ht="12.75">
      <c r="E837" s="51"/>
      <c r="F837" s="20"/>
      <c r="G837" s="16"/>
      <c r="H837" s="17"/>
      <c r="I837" s="23"/>
      <c r="K837" s="20"/>
      <c r="L837" s="20"/>
      <c r="P837" s="52"/>
    </row>
    <row r="838" spans="5:16" s="28" customFormat="1" ht="12.75">
      <c r="E838" s="51"/>
      <c r="F838" s="20"/>
      <c r="G838" s="16"/>
      <c r="H838" s="17"/>
      <c r="I838" s="23"/>
      <c r="K838" s="20"/>
      <c r="L838" s="20"/>
      <c r="P838" s="52"/>
    </row>
    <row r="839" spans="5:16" s="28" customFormat="1" ht="12.75">
      <c r="E839" s="51"/>
      <c r="F839" s="20"/>
      <c r="G839" s="16"/>
      <c r="H839" s="17"/>
      <c r="I839" s="23"/>
      <c r="K839" s="20"/>
      <c r="L839" s="20"/>
      <c r="P839" s="52"/>
    </row>
    <row r="840" spans="5:16" s="28" customFormat="1" ht="12.75">
      <c r="E840" s="51"/>
      <c r="F840" s="20"/>
      <c r="G840" s="16"/>
      <c r="H840" s="17"/>
      <c r="I840" s="23"/>
      <c r="K840" s="20"/>
      <c r="L840" s="20"/>
      <c r="P840" s="52"/>
    </row>
    <row r="841" spans="5:16" s="28" customFormat="1" ht="12.75">
      <c r="E841" s="51"/>
      <c r="F841" s="20"/>
      <c r="G841" s="16"/>
      <c r="H841" s="17"/>
      <c r="I841" s="23"/>
      <c r="K841" s="20"/>
      <c r="L841" s="20"/>
      <c r="P841" s="52"/>
    </row>
    <row r="842" spans="5:16" s="28" customFormat="1" ht="12.75">
      <c r="E842" s="51"/>
      <c r="F842" s="20"/>
      <c r="G842" s="16"/>
      <c r="H842" s="17"/>
      <c r="I842" s="23"/>
      <c r="K842" s="20"/>
      <c r="L842" s="20"/>
      <c r="P842" s="52"/>
    </row>
    <row r="843" spans="5:16" s="28" customFormat="1" ht="12.75">
      <c r="E843" s="51"/>
      <c r="F843" s="20"/>
      <c r="G843" s="16"/>
      <c r="H843" s="17"/>
      <c r="I843" s="23"/>
      <c r="K843" s="20"/>
      <c r="L843" s="20"/>
      <c r="P843" s="52"/>
    </row>
    <row r="844" spans="5:16" s="28" customFormat="1" ht="12.75">
      <c r="E844" s="51"/>
      <c r="F844" s="20"/>
      <c r="G844" s="16"/>
      <c r="H844" s="17"/>
      <c r="I844" s="23"/>
      <c r="K844" s="20"/>
      <c r="L844" s="20"/>
      <c r="P844" s="52"/>
    </row>
    <row r="845" spans="5:16" s="28" customFormat="1" ht="12.75">
      <c r="E845" s="51"/>
      <c r="F845" s="20"/>
      <c r="G845" s="16"/>
      <c r="H845" s="17"/>
      <c r="I845" s="23"/>
      <c r="K845" s="20"/>
      <c r="L845" s="20"/>
      <c r="P845" s="52"/>
    </row>
    <row r="846" spans="5:16" s="28" customFormat="1" ht="12.75">
      <c r="E846" s="51"/>
      <c r="F846" s="20"/>
      <c r="G846" s="16"/>
      <c r="H846" s="17"/>
      <c r="I846" s="23"/>
      <c r="K846" s="20"/>
      <c r="L846" s="20"/>
      <c r="P846" s="52"/>
    </row>
    <row r="847" spans="5:16" s="28" customFormat="1" ht="12.75">
      <c r="E847" s="51"/>
      <c r="F847" s="20"/>
      <c r="G847" s="16"/>
      <c r="H847" s="17"/>
      <c r="I847" s="23"/>
      <c r="K847" s="20"/>
      <c r="L847" s="20"/>
      <c r="P847" s="52"/>
    </row>
    <row r="848" spans="5:16" s="28" customFormat="1" ht="12.75">
      <c r="E848" s="51"/>
      <c r="F848" s="20"/>
      <c r="G848" s="16"/>
      <c r="H848" s="17"/>
      <c r="I848" s="23"/>
      <c r="K848" s="20"/>
      <c r="L848" s="20"/>
      <c r="P848" s="52"/>
    </row>
    <row r="849" spans="5:16" s="28" customFormat="1" ht="12.75">
      <c r="E849" s="51"/>
      <c r="F849" s="20"/>
      <c r="G849" s="16"/>
      <c r="H849" s="17"/>
      <c r="I849" s="23"/>
      <c r="K849" s="20"/>
      <c r="L849" s="20"/>
      <c r="P849" s="52"/>
    </row>
    <row r="850" spans="5:16" s="28" customFormat="1" ht="12.75">
      <c r="E850" s="51"/>
      <c r="F850" s="20"/>
      <c r="G850" s="16"/>
      <c r="H850" s="17"/>
      <c r="I850" s="23"/>
      <c r="K850" s="20"/>
      <c r="L850" s="20"/>
      <c r="P850" s="52"/>
    </row>
    <row r="851" spans="5:16" s="28" customFormat="1" ht="12.75">
      <c r="E851" s="51"/>
      <c r="F851" s="20"/>
      <c r="G851" s="16"/>
      <c r="H851" s="17"/>
      <c r="I851" s="23"/>
      <c r="K851" s="20"/>
      <c r="L851" s="20"/>
      <c r="P851" s="52"/>
    </row>
    <row r="852" spans="5:16" s="28" customFormat="1" ht="12.75">
      <c r="E852" s="51"/>
      <c r="F852" s="20"/>
      <c r="G852" s="16"/>
      <c r="H852" s="17"/>
      <c r="I852" s="23"/>
      <c r="K852" s="20"/>
      <c r="L852" s="20"/>
      <c r="P852" s="52"/>
    </row>
    <row r="853" spans="5:16" s="28" customFormat="1" ht="12.75">
      <c r="E853" s="51"/>
      <c r="F853" s="20"/>
      <c r="G853" s="16"/>
      <c r="H853" s="17"/>
      <c r="I853" s="23"/>
      <c r="K853" s="20"/>
      <c r="L853" s="20"/>
      <c r="P853" s="52"/>
    </row>
    <row r="854" spans="5:16" s="28" customFormat="1" ht="12.75">
      <c r="E854" s="51"/>
      <c r="F854" s="20"/>
      <c r="G854" s="16"/>
      <c r="H854" s="17"/>
      <c r="I854" s="23"/>
      <c r="K854" s="20"/>
      <c r="L854" s="20"/>
      <c r="P854" s="52"/>
    </row>
    <row r="855" spans="5:16" s="28" customFormat="1" ht="12.75">
      <c r="E855" s="51"/>
      <c r="F855" s="20"/>
      <c r="G855" s="16"/>
      <c r="H855" s="17"/>
      <c r="I855" s="23"/>
      <c r="K855" s="20"/>
      <c r="L855" s="20"/>
      <c r="P855" s="52"/>
    </row>
    <row r="856" spans="5:16" s="28" customFormat="1" ht="12.75">
      <c r="E856" s="51"/>
      <c r="F856" s="20"/>
      <c r="G856" s="16"/>
      <c r="H856" s="17"/>
      <c r="I856" s="23"/>
      <c r="K856" s="20"/>
      <c r="L856" s="20"/>
      <c r="P856" s="52"/>
    </row>
    <row r="857" spans="5:16" s="28" customFormat="1" ht="12.75">
      <c r="E857" s="51"/>
      <c r="F857" s="20"/>
      <c r="G857" s="16"/>
      <c r="H857" s="17"/>
      <c r="I857" s="23"/>
      <c r="K857" s="20"/>
      <c r="L857" s="20"/>
      <c r="P857" s="52"/>
    </row>
    <row r="858" spans="5:16" s="28" customFormat="1" ht="12.75">
      <c r="E858" s="51"/>
      <c r="F858" s="20"/>
      <c r="G858" s="16"/>
      <c r="H858" s="17"/>
      <c r="I858" s="23"/>
      <c r="K858" s="20"/>
      <c r="L858" s="20"/>
      <c r="P858" s="52"/>
    </row>
    <row r="859" spans="5:16" s="28" customFormat="1" ht="12.75">
      <c r="E859" s="51"/>
      <c r="F859" s="20"/>
      <c r="G859" s="16"/>
      <c r="H859" s="17"/>
      <c r="I859" s="23"/>
      <c r="K859" s="20"/>
      <c r="L859" s="20"/>
      <c r="P859" s="52"/>
    </row>
    <row r="860" spans="5:16" s="28" customFormat="1" ht="12.75">
      <c r="E860" s="51"/>
      <c r="F860" s="20"/>
      <c r="G860" s="16"/>
      <c r="H860" s="17"/>
      <c r="I860" s="23"/>
      <c r="K860" s="20"/>
      <c r="L860" s="20"/>
      <c r="P860" s="52"/>
    </row>
    <row r="861" spans="5:16" s="28" customFormat="1" ht="12.75">
      <c r="E861" s="51"/>
      <c r="F861" s="20"/>
      <c r="G861" s="16"/>
      <c r="H861" s="17"/>
      <c r="I861" s="23"/>
      <c r="K861" s="20"/>
      <c r="L861" s="20"/>
      <c r="P861" s="52"/>
    </row>
    <row r="862" spans="5:16" s="28" customFormat="1" ht="12.75">
      <c r="E862" s="51"/>
      <c r="F862" s="20"/>
      <c r="G862" s="16"/>
      <c r="H862" s="17"/>
      <c r="I862" s="23"/>
      <c r="K862" s="20"/>
      <c r="L862" s="20"/>
      <c r="P862" s="52"/>
    </row>
    <row r="863" spans="5:16" s="28" customFormat="1" ht="12.75">
      <c r="E863" s="51"/>
      <c r="F863" s="20"/>
      <c r="G863" s="16"/>
      <c r="H863" s="17"/>
      <c r="I863" s="23"/>
      <c r="K863" s="20"/>
      <c r="L863" s="20"/>
      <c r="P863" s="52"/>
    </row>
    <row r="864" spans="5:16" s="28" customFormat="1" ht="12.75">
      <c r="E864" s="51"/>
      <c r="F864" s="20"/>
      <c r="G864" s="16"/>
      <c r="H864" s="17"/>
      <c r="I864" s="23"/>
      <c r="K864" s="20"/>
      <c r="L864" s="20"/>
      <c r="P864" s="52"/>
    </row>
    <row r="865" spans="5:16" s="28" customFormat="1" ht="12.75">
      <c r="E865" s="51"/>
      <c r="F865" s="20"/>
      <c r="G865" s="16"/>
      <c r="H865" s="17"/>
      <c r="I865" s="23"/>
      <c r="K865" s="20"/>
      <c r="L865" s="20"/>
      <c r="P865" s="52"/>
    </row>
    <row r="866" spans="5:16" s="28" customFormat="1" ht="12.75">
      <c r="E866" s="51"/>
      <c r="F866" s="20"/>
      <c r="G866" s="16"/>
      <c r="H866" s="17"/>
      <c r="I866" s="23"/>
      <c r="K866" s="20"/>
      <c r="L866" s="20"/>
      <c r="P866" s="52"/>
    </row>
    <row r="867" spans="5:16" s="28" customFormat="1" ht="12.75">
      <c r="E867" s="51"/>
      <c r="F867" s="20"/>
      <c r="G867" s="16"/>
      <c r="H867" s="17"/>
      <c r="I867" s="23"/>
      <c r="K867" s="20"/>
      <c r="L867" s="20"/>
      <c r="P867" s="52"/>
    </row>
    <row r="868" spans="5:16" s="28" customFormat="1" ht="12.75">
      <c r="E868" s="51"/>
      <c r="F868" s="20"/>
      <c r="G868" s="16"/>
      <c r="H868" s="17"/>
      <c r="I868" s="23"/>
      <c r="K868" s="20"/>
      <c r="L868" s="20"/>
      <c r="P868" s="52"/>
    </row>
    <row r="869" spans="5:16" s="28" customFormat="1" ht="12.75">
      <c r="E869" s="51"/>
      <c r="F869" s="20"/>
      <c r="G869" s="16"/>
      <c r="H869" s="17"/>
      <c r="I869" s="23"/>
      <c r="K869" s="20"/>
      <c r="L869" s="20"/>
      <c r="P869" s="52"/>
    </row>
    <row r="870" spans="5:16" s="28" customFormat="1" ht="12.75">
      <c r="E870" s="51"/>
      <c r="F870" s="20"/>
      <c r="G870" s="16"/>
      <c r="H870" s="17"/>
      <c r="I870" s="23"/>
      <c r="K870" s="20"/>
      <c r="L870" s="20"/>
      <c r="P870" s="52"/>
    </row>
    <row r="871" spans="5:16" s="28" customFormat="1" ht="12.75">
      <c r="E871" s="51"/>
      <c r="F871" s="20"/>
      <c r="G871" s="16"/>
      <c r="H871" s="17"/>
      <c r="I871" s="23"/>
      <c r="K871" s="20"/>
      <c r="L871" s="20"/>
      <c r="P871" s="52"/>
    </row>
    <row r="872" spans="5:16" s="28" customFormat="1" ht="12.75">
      <c r="E872" s="51"/>
      <c r="F872" s="20"/>
      <c r="G872" s="16"/>
      <c r="H872" s="17"/>
      <c r="I872" s="23"/>
      <c r="K872" s="20"/>
      <c r="L872" s="20"/>
      <c r="P872" s="52"/>
    </row>
    <row r="873" spans="5:16" s="28" customFormat="1" ht="12.75">
      <c r="E873" s="51"/>
      <c r="F873" s="20"/>
      <c r="G873" s="16"/>
      <c r="H873" s="17"/>
      <c r="I873" s="23"/>
      <c r="K873" s="20"/>
      <c r="L873" s="20"/>
      <c r="P873" s="52"/>
    </row>
    <row r="874" spans="5:16" s="28" customFormat="1" ht="12.75">
      <c r="E874" s="51"/>
      <c r="F874" s="20"/>
      <c r="G874" s="16"/>
      <c r="H874" s="17"/>
      <c r="I874" s="23"/>
      <c r="K874" s="20"/>
      <c r="L874" s="20"/>
      <c r="P874" s="52"/>
    </row>
    <row r="875" spans="5:16" s="28" customFormat="1" ht="12.75">
      <c r="E875" s="51"/>
      <c r="F875" s="20"/>
      <c r="G875" s="16"/>
      <c r="H875" s="17"/>
      <c r="I875" s="23"/>
      <c r="K875" s="20"/>
      <c r="L875" s="20"/>
      <c r="P875" s="52"/>
    </row>
    <row r="876" spans="5:16" s="28" customFormat="1" ht="12.75">
      <c r="E876" s="51"/>
      <c r="F876" s="20"/>
      <c r="G876" s="16"/>
      <c r="H876" s="17"/>
      <c r="I876" s="23"/>
      <c r="K876" s="20"/>
      <c r="L876" s="20"/>
      <c r="P876" s="52"/>
    </row>
    <row r="877" spans="5:16" s="28" customFormat="1" ht="12.75">
      <c r="E877" s="51"/>
      <c r="F877" s="20"/>
      <c r="G877" s="16"/>
      <c r="H877" s="17"/>
      <c r="I877" s="23"/>
      <c r="K877" s="20"/>
      <c r="L877" s="20"/>
      <c r="P877" s="52"/>
    </row>
    <row r="878" spans="5:16" s="28" customFormat="1" ht="12.75">
      <c r="E878" s="51"/>
      <c r="F878" s="20"/>
      <c r="G878" s="16"/>
      <c r="H878" s="17"/>
      <c r="I878" s="23"/>
      <c r="K878" s="20"/>
      <c r="L878" s="20"/>
      <c r="P878" s="52"/>
    </row>
    <row r="879" spans="5:16" s="28" customFormat="1" ht="12.75">
      <c r="E879" s="51"/>
      <c r="F879" s="20"/>
      <c r="G879" s="16"/>
      <c r="H879" s="17"/>
      <c r="I879" s="23"/>
      <c r="K879" s="20"/>
      <c r="L879" s="20"/>
      <c r="P879" s="52"/>
    </row>
    <row r="880" spans="5:16" s="28" customFormat="1" ht="12.75">
      <c r="E880" s="51"/>
      <c r="F880" s="20"/>
      <c r="G880" s="16"/>
      <c r="H880" s="17"/>
      <c r="I880" s="23"/>
      <c r="K880" s="20"/>
      <c r="L880" s="20"/>
      <c r="P880" s="52"/>
    </row>
    <row r="881" spans="5:16" s="28" customFormat="1" ht="12.75">
      <c r="E881" s="51"/>
      <c r="F881" s="20"/>
      <c r="G881" s="16"/>
      <c r="H881" s="17"/>
      <c r="I881" s="23"/>
      <c r="K881" s="20"/>
      <c r="L881" s="20"/>
      <c r="P881" s="52"/>
    </row>
    <row r="882" spans="5:16" s="28" customFormat="1" ht="12.75">
      <c r="E882" s="51"/>
      <c r="F882" s="20"/>
      <c r="G882" s="16"/>
      <c r="H882" s="17"/>
      <c r="I882" s="23"/>
      <c r="K882" s="20"/>
      <c r="L882" s="20"/>
      <c r="P882" s="52"/>
    </row>
    <row r="883" spans="5:16" s="28" customFormat="1" ht="12.75">
      <c r="E883" s="51"/>
      <c r="F883" s="20"/>
      <c r="G883" s="16"/>
      <c r="H883" s="17"/>
      <c r="I883" s="23"/>
      <c r="K883" s="20"/>
      <c r="L883" s="20"/>
      <c r="P883" s="52"/>
    </row>
    <row r="884" spans="5:16" s="28" customFormat="1" ht="12.75">
      <c r="E884" s="51"/>
      <c r="F884" s="20"/>
      <c r="G884" s="16"/>
      <c r="H884" s="17"/>
      <c r="I884" s="23"/>
      <c r="K884" s="20"/>
      <c r="L884" s="20"/>
      <c r="P884" s="52"/>
    </row>
    <row r="885" spans="5:16" s="28" customFormat="1" ht="12.75">
      <c r="E885" s="51"/>
      <c r="F885" s="20"/>
      <c r="G885" s="16"/>
      <c r="H885" s="17"/>
      <c r="I885" s="23"/>
      <c r="K885" s="20"/>
      <c r="L885" s="20"/>
      <c r="P885" s="52"/>
    </row>
    <row r="886" spans="5:16" s="28" customFormat="1" ht="12.75">
      <c r="E886" s="51"/>
      <c r="F886" s="20"/>
      <c r="G886" s="16"/>
      <c r="H886" s="17"/>
      <c r="I886" s="23"/>
      <c r="K886" s="20"/>
      <c r="L886" s="20"/>
      <c r="P886" s="52"/>
    </row>
    <row r="887" spans="5:16" s="28" customFormat="1" ht="12.75">
      <c r="E887" s="51"/>
      <c r="F887" s="20"/>
      <c r="G887" s="16"/>
      <c r="H887" s="17"/>
      <c r="I887" s="23"/>
      <c r="K887" s="20"/>
      <c r="L887" s="20"/>
      <c r="P887" s="52"/>
    </row>
    <row r="888" spans="5:16" s="28" customFormat="1" ht="12.75">
      <c r="E888" s="51"/>
      <c r="F888" s="20"/>
      <c r="G888" s="16"/>
      <c r="H888" s="17"/>
      <c r="I888" s="23"/>
      <c r="K888" s="20"/>
      <c r="L888" s="20"/>
      <c r="P888" s="52"/>
    </row>
    <row r="889" spans="5:16" s="28" customFormat="1" ht="12.75">
      <c r="E889" s="51"/>
      <c r="F889" s="20"/>
      <c r="G889" s="16"/>
      <c r="H889" s="17"/>
      <c r="I889" s="23"/>
      <c r="K889" s="20"/>
      <c r="L889" s="20"/>
      <c r="P889" s="52"/>
    </row>
    <row r="890" spans="5:16" s="28" customFormat="1" ht="12.75">
      <c r="E890" s="51"/>
      <c r="F890" s="20"/>
      <c r="G890" s="16"/>
      <c r="H890" s="17"/>
      <c r="I890" s="23"/>
      <c r="K890" s="20"/>
      <c r="L890" s="20"/>
      <c r="P890" s="52"/>
    </row>
    <row r="891" spans="5:16" s="28" customFormat="1" ht="12.75">
      <c r="E891" s="51"/>
      <c r="F891" s="20"/>
      <c r="G891" s="16"/>
      <c r="H891" s="17"/>
      <c r="I891" s="23"/>
      <c r="K891" s="20"/>
      <c r="L891" s="20"/>
      <c r="P891" s="52"/>
    </row>
    <row r="892" spans="5:16" s="28" customFormat="1" ht="12.75">
      <c r="E892" s="51"/>
      <c r="F892" s="20"/>
      <c r="G892" s="16"/>
      <c r="H892" s="17"/>
      <c r="I892" s="23"/>
      <c r="K892" s="20"/>
      <c r="L892" s="20"/>
      <c r="P892" s="52"/>
    </row>
    <row r="893" spans="5:16" s="28" customFormat="1" ht="12.75">
      <c r="E893" s="51"/>
      <c r="F893" s="20"/>
      <c r="G893" s="16"/>
      <c r="H893" s="17"/>
      <c r="I893" s="23"/>
      <c r="K893" s="20"/>
      <c r="L893" s="20"/>
      <c r="P893" s="52"/>
    </row>
    <row r="894" spans="5:16" s="28" customFormat="1" ht="12.75">
      <c r="E894" s="51"/>
      <c r="F894" s="20"/>
      <c r="G894" s="16"/>
      <c r="H894" s="17"/>
      <c r="I894" s="23"/>
      <c r="K894" s="20"/>
      <c r="L894" s="20"/>
      <c r="P894" s="52"/>
    </row>
    <row r="895" spans="5:16" s="28" customFormat="1" ht="12.75">
      <c r="E895" s="51"/>
      <c r="F895" s="20"/>
      <c r="G895" s="16"/>
      <c r="H895" s="17"/>
      <c r="I895" s="23"/>
      <c r="K895" s="20"/>
      <c r="L895" s="20"/>
      <c r="P895" s="52"/>
    </row>
    <row r="896" spans="5:16" s="28" customFormat="1" ht="12.75">
      <c r="E896" s="51"/>
      <c r="F896" s="20"/>
      <c r="G896" s="16"/>
      <c r="H896" s="17"/>
      <c r="I896" s="23"/>
      <c r="K896" s="20"/>
      <c r="L896" s="20"/>
      <c r="P896" s="52"/>
    </row>
    <row r="897" spans="5:16" s="28" customFormat="1" ht="12.75">
      <c r="E897" s="51"/>
      <c r="F897" s="20"/>
      <c r="G897" s="16"/>
      <c r="H897" s="17"/>
      <c r="I897" s="23"/>
      <c r="K897" s="20"/>
      <c r="L897" s="20"/>
      <c r="P897" s="52"/>
    </row>
    <row r="898" spans="5:16" s="28" customFormat="1" ht="12.75">
      <c r="E898" s="51"/>
      <c r="F898" s="20"/>
      <c r="G898" s="16"/>
      <c r="H898" s="17"/>
      <c r="I898" s="23"/>
      <c r="K898" s="20"/>
      <c r="L898" s="20"/>
      <c r="P898" s="52"/>
    </row>
    <row r="899" spans="5:16" s="28" customFormat="1" ht="12.75">
      <c r="E899" s="51"/>
      <c r="F899" s="20"/>
      <c r="G899" s="16"/>
      <c r="H899" s="17"/>
      <c r="I899" s="23"/>
      <c r="K899" s="20"/>
      <c r="L899" s="20"/>
      <c r="P899" s="52"/>
    </row>
    <row r="900" spans="5:16" s="28" customFormat="1" ht="12.75">
      <c r="E900" s="51"/>
      <c r="F900" s="20"/>
      <c r="G900" s="16"/>
      <c r="H900" s="17"/>
      <c r="I900" s="23"/>
      <c r="K900" s="20"/>
      <c r="L900" s="20"/>
      <c r="P900" s="52"/>
    </row>
    <row r="901" spans="5:16" s="28" customFormat="1" ht="12.75">
      <c r="E901" s="51"/>
      <c r="F901" s="20"/>
      <c r="G901" s="16"/>
      <c r="H901" s="17"/>
      <c r="I901" s="23"/>
      <c r="K901" s="20"/>
      <c r="L901" s="20"/>
      <c r="P901" s="52"/>
    </row>
    <row r="902" spans="5:16" s="28" customFormat="1" ht="12.75">
      <c r="E902" s="51"/>
      <c r="F902" s="20"/>
      <c r="G902" s="16"/>
      <c r="H902" s="17"/>
      <c r="I902" s="23"/>
      <c r="K902" s="20"/>
      <c r="L902" s="20"/>
      <c r="P902" s="52"/>
    </row>
    <row r="903" spans="5:16" s="28" customFormat="1" ht="12.75">
      <c r="E903" s="51"/>
      <c r="F903" s="20"/>
      <c r="G903" s="16"/>
      <c r="H903" s="17"/>
      <c r="I903" s="23"/>
      <c r="K903" s="20"/>
      <c r="L903" s="20"/>
      <c r="P903" s="52"/>
    </row>
    <row r="904" spans="5:16" s="28" customFormat="1" ht="12.75">
      <c r="E904" s="51"/>
      <c r="F904" s="20"/>
      <c r="G904" s="16"/>
      <c r="H904" s="17"/>
      <c r="I904" s="23"/>
      <c r="K904" s="20"/>
      <c r="L904" s="20"/>
      <c r="P904" s="52"/>
    </row>
    <row r="905" spans="5:16" s="28" customFormat="1" ht="12.75">
      <c r="E905" s="51"/>
      <c r="F905" s="20"/>
      <c r="G905" s="16"/>
      <c r="H905" s="17"/>
      <c r="I905" s="23"/>
      <c r="K905" s="20"/>
      <c r="L905" s="20"/>
      <c r="P905" s="52"/>
    </row>
    <row r="906" spans="5:16" s="28" customFormat="1" ht="12.75">
      <c r="E906" s="51"/>
      <c r="F906" s="20"/>
      <c r="G906" s="16"/>
      <c r="H906" s="17"/>
      <c r="I906" s="23"/>
      <c r="K906" s="20"/>
      <c r="L906" s="20"/>
      <c r="P906" s="52"/>
    </row>
    <row r="907" spans="5:16" s="28" customFormat="1" ht="12.75">
      <c r="E907" s="51"/>
      <c r="F907" s="20"/>
      <c r="G907" s="16"/>
      <c r="H907" s="17"/>
      <c r="I907" s="23"/>
      <c r="K907" s="20"/>
      <c r="L907" s="20"/>
      <c r="P907" s="52"/>
    </row>
    <row r="908" spans="5:16" s="28" customFormat="1" ht="12.75">
      <c r="E908" s="51"/>
      <c r="F908" s="20"/>
      <c r="G908" s="16"/>
      <c r="H908" s="17"/>
      <c r="I908" s="23"/>
      <c r="K908" s="20"/>
      <c r="L908" s="20"/>
      <c r="P908" s="52"/>
    </row>
    <row r="909" spans="5:16" s="28" customFormat="1" ht="12.75">
      <c r="E909" s="51"/>
      <c r="F909" s="20"/>
      <c r="G909" s="16"/>
      <c r="H909" s="17"/>
      <c r="I909" s="23"/>
      <c r="K909" s="20"/>
      <c r="L909" s="20"/>
      <c r="P909" s="52"/>
    </row>
    <row r="910" spans="5:16" s="28" customFormat="1" ht="12.75">
      <c r="E910" s="51"/>
      <c r="F910" s="20"/>
      <c r="G910" s="16"/>
      <c r="H910" s="17"/>
      <c r="I910" s="23"/>
      <c r="K910" s="20"/>
      <c r="L910" s="20"/>
      <c r="P910" s="52"/>
    </row>
    <row r="911" spans="5:16" s="28" customFormat="1" ht="12.75">
      <c r="E911" s="51"/>
      <c r="F911" s="20"/>
      <c r="G911" s="16"/>
      <c r="H911" s="17"/>
      <c r="I911" s="23"/>
      <c r="K911" s="20"/>
      <c r="L911" s="20"/>
      <c r="P911" s="52"/>
    </row>
    <row r="912" spans="5:16" s="28" customFormat="1" ht="12.75">
      <c r="E912" s="51"/>
      <c r="F912" s="20"/>
      <c r="G912" s="16"/>
      <c r="H912" s="17"/>
      <c r="I912" s="23"/>
      <c r="K912" s="20"/>
      <c r="L912" s="20"/>
      <c r="P912" s="52"/>
    </row>
    <row r="913" spans="5:16" s="28" customFormat="1" ht="12.75">
      <c r="E913" s="51"/>
      <c r="F913" s="20"/>
      <c r="G913" s="16"/>
      <c r="H913" s="17"/>
      <c r="I913" s="23"/>
      <c r="K913" s="20"/>
      <c r="L913" s="20"/>
      <c r="P913" s="52"/>
    </row>
    <row r="914" spans="5:16" s="28" customFormat="1" ht="12.75">
      <c r="E914" s="51"/>
      <c r="F914" s="20"/>
      <c r="G914" s="16"/>
      <c r="H914" s="17"/>
      <c r="I914" s="23"/>
      <c r="K914" s="20"/>
      <c r="L914" s="20"/>
      <c r="P914" s="52"/>
    </row>
    <row r="915" spans="5:16" s="28" customFormat="1" ht="12.75">
      <c r="E915" s="51"/>
      <c r="F915" s="20"/>
      <c r="G915" s="16"/>
      <c r="H915" s="17"/>
      <c r="I915" s="23"/>
      <c r="K915" s="20"/>
      <c r="L915" s="20"/>
      <c r="P915" s="52"/>
    </row>
    <row r="916" spans="5:16" s="28" customFormat="1" ht="12.75">
      <c r="E916" s="51"/>
      <c r="F916" s="20"/>
      <c r="G916" s="16"/>
      <c r="H916" s="17"/>
      <c r="I916" s="23"/>
      <c r="K916" s="20"/>
      <c r="L916" s="20"/>
      <c r="P916" s="52"/>
    </row>
    <row r="917" spans="5:16" s="28" customFormat="1" ht="12.75">
      <c r="E917" s="51"/>
      <c r="F917" s="20"/>
      <c r="G917" s="16"/>
      <c r="H917" s="17"/>
      <c r="I917" s="23"/>
      <c r="K917" s="20"/>
      <c r="L917" s="20"/>
      <c r="P917" s="52"/>
    </row>
    <row r="918" spans="5:16" s="28" customFormat="1" ht="12.75">
      <c r="E918" s="51"/>
      <c r="F918" s="20"/>
      <c r="G918" s="16"/>
      <c r="H918" s="17"/>
      <c r="I918" s="23"/>
      <c r="K918" s="20"/>
      <c r="L918" s="20"/>
      <c r="P918" s="52"/>
    </row>
    <row r="919" spans="5:16" s="28" customFormat="1" ht="12.75">
      <c r="E919" s="51"/>
      <c r="F919" s="20"/>
      <c r="G919" s="16"/>
      <c r="H919" s="17"/>
      <c r="I919" s="23"/>
      <c r="K919" s="20"/>
      <c r="L919" s="20"/>
      <c r="P919" s="52"/>
    </row>
    <row r="920" spans="5:16" s="28" customFormat="1" ht="12.75">
      <c r="E920" s="51"/>
      <c r="F920" s="20"/>
      <c r="G920" s="16"/>
      <c r="H920" s="17"/>
      <c r="I920" s="23"/>
      <c r="K920" s="20"/>
      <c r="L920" s="20"/>
      <c r="P920" s="52"/>
    </row>
    <row r="921" spans="5:16" s="28" customFormat="1" ht="12.75">
      <c r="E921" s="51"/>
      <c r="F921" s="20"/>
      <c r="G921" s="16"/>
      <c r="H921" s="17"/>
      <c r="I921" s="23"/>
      <c r="K921" s="20"/>
      <c r="L921" s="20"/>
      <c r="P921" s="52"/>
    </row>
    <row r="922" spans="5:16" s="28" customFormat="1" ht="12.75">
      <c r="E922" s="51"/>
      <c r="F922" s="20"/>
      <c r="G922" s="16"/>
      <c r="H922" s="17"/>
      <c r="I922" s="23"/>
      <c r="K922" s="20"/>
      <c r="L922" s="20"/>
      <c r="P922" s="52"/>
    </row>
    <row r="923" spans="5:16" s="28" customFormat="1" ht="12.75">
      <c r="E923" s="51"/>
      <c r="F923" s="20"/>
      <c r="G923" s="16"/>
      <c r="H923" s="17"/>
      <c r="I923" s="23"/>
      <c r="K923" s="20"/>
      <c r="L923" s="20"/>
      <c r="P923" s="52"/>
    </row>
    <row r="924" spans="5:16" s="28" customFormat="1" ht="12.75">
      <c r="E924" s="51"/>
      <c r="F924" s="20"/>
      <c r="G924" s="16"/>
      <c r="H924" s="17"/>
      <c r="I924" s="23"/>
      <c r="K924" s="20"/>
      <c r="L924" s="20"/>
      <c r="P924" s="52"/>
    </row>
    <row r="925" spans="5:16" s="28" customFormat="1" ht="12.75">
      <c r="E925" s="51"/>
      <c r="F925" s="20"/>
      <c r="G925" s="16"/>
      <c r="H925" s="17"/>
      <c r="I925" s="23"/>
      <c r="K925" s="20"/>
      <c r="L925" s="20"/>
      <c r="P925" s="52"/>
    </row>
    <row r="926" spans="5:16" s="28" customFormat="1" ht="12.75">
      <c r="E926" s="51"/>
      <c r="F926" s="20"/>
      <c r="G926" s="16"/>
      <c r="H926" s="17"/>
      <c r="I926" s="23"/>
      <c r="K926" s="20"/>
      <c r="L926" s="20"/>
      <c r="P926" s="52"/>
    </row>
    <row r="927" spans="5:16" s="28" customFormat="1" ht="12.75">
      <c r="E927" s="51"/>
      <c r="F927" s="20"/>
      <c r="G927" s="16"/>
      <c r="H927" s="17"/>
      <c r="I927" s="23"/>
      <c r="K927" s="20"/>
      <c r="L927" s="20"/>
      <c r="P927" s="52"/>
    </row>
    <row r="928" spans="5:16" s="28" customFormat="1" ht="12.75">
      <c r="E928" s="51"/>
      <c r="F928" s="20"/>
      <c r="G928" s="16"/>
      <c r="H928" s="17"/>
      <c r="I928" s="23"/>
      <c r="K928" s="20"/>
      <c r="L928" s="20"/>
      <c r="P928" s="52"/>
    </row>
    <row r="929" spans="5:16" s="28" customFormat="1" ht="12.75">
      <c r="E929" s="51"/>
      <c r="F929" s="20"/>
      <c r="G929" s="16"/>
      <c r="H929" s="17"/>
      <c r="I929" s="23"/>
      <c r="K929" s="20"/>
      <c r="L929" s="20"/>
      <c r="P929" s="52"/>
    </row>
    <row r="930" spans="5:16" s="28" customFormat="1" ht="12.75">
      <c r="E930" s="51"/>
      <c r="F930" s="20"/>
      <c r="G930" s="16"/>
      <c r="H930" s="17"/>
      <c r="I930" s="23"/>
      <c r="K930" s="20"/>
      <c r="L930" s="20"/>
      <c r="P930" s="52"/>
    </row>
    <row r="931" spans="5:16" s="28" customFormat="1" ht="12.75">
      <c r="E931" s="51"/>
      <c r="F931" s="20"/>
      <c r="G931" s="16"/>
      <c r="H931" s="17"/>
      <c r="I931" s="23"/>
      <c r="K931" s="20"/>
      <c r="L931" s="20"/>
      <c r="P931" s="52"/>
    </row>
    <row r="932" spans="5:16" s="28" customFormat="1" ht="12.75">
      <c r="E932" s="51"/>
      <c r="F932" s="20"/>
      <c r="G932" s="16"/>
      <c r="H932" s="17"/>
      <c r="I932" s="23"/>
      <c r="K932" s="20"/>
      <c r="L932" s="20"/>
      <c r="P932" s="52"/>
    </row>
    <row r="933" spans="5:16" s="28" customFormat="1" ht="12.75">
      <c r="E933" s="51"/>
      <c r="F933" s="20"/>
      <c r="G933" s="16"/>
      <c r="H933" s="17"/>
      <c r="I933" s="23"/>
      <c r="K933" s="20"/>
      <c r="L933" s="20"/>
      <c r="P933" s="52"/>
    </row>
    <row r="934" spans="5:16" s="28" customFormat="1" ht="12.75">
      <c r="E934" s="51"/>
      <c r="F934" s="20"/>
      <c r="G934" s="16"/>
      <c r="H934" s="17"/>
      <c r="I934" s="23"/>
      <c r="K934" s="20"/>
      <c r="L934" s="20"/>
      <c r="P934" s="52"/>
    </row>
    <row r="935" spans="5:16" s="28" customFormat="1" ht="12.75">
      <c r="E935" s="51"/>
      <c r="F935" s="20"/>
      <c r="G935" s="16"/>
      <c r="H935" s="17"/>
      <c r="I935" s="23"/>
      <c r="K935" s="20"/>
      <c r="L935" s="20"/>
      <c r="P935" s="52"/>
    </row>
    <row r="936" spans="5:16" s="28" customFormat="1" ht="12.75">
      <c r="E936" s="51"/>
      <c r="F936" s="20"/>
      <c r="G936" s="16"/>
      <c r="H936" s="17"/>
      <c r="I936" s="23"/>
      <c r="K936" s="20"/>
      <c r="L936" s="20"/>
      <c r="P936" s="52"/>
    </row>
    <row r="937" spans="5:16" s="28" customFormat="1" ht="12.75">
      <c r="E937" s="51"/>
      <c r="F937" s="20"/>
      <c r="G937" s="16"/>
      <c r="H937" s="17"/>
      <c r="I937" s="23"/>
      <c r="K937" s="20"/>
      <c r="L937" s="20"/>
      <c r="P937" s="52"/>
    </row>
    <row r="938" spans="5:16" s="28" customFormat="1" ht="12.75">
      <c r="E938" s="51"/>
      <c r="F938" s="20"/>
      <c r="G938" s="16"/>
      <c r="H938" s="17"/>
      <c r="I938" s="23"/>
      <c r="K938" s="20"/>
      <c r="L938" s="20"/>
      <c r="P938" s="52"/>
    </row>
    <row r="939" spans="5:16" s="28" customFormat="1" ht="12.75">
      <c r="E939" s="51"/>
      <c r="F939" s="20"/>
      <c r="G939" s="16"/>
      <c r="H939" s="17"/>
      <c r="I939" s="23"/>
      <c r="K939" s="20"/>
      <c r="L939" s="20"/>
      <c r="P939" s="52"/>
    </row>
    <row r="940" spans="5:16" s="28" customFormat="1" ht="12.75">
      <c r="E940" s="51"/>
      <c r="F940" s="20"/>
      <c r="G940" s="16"/>
      <c r="H940" s="17"/>
      <c r="I940" s="23"/>
      <c r="K940" s="20"/>
      <c r="L940" s="20"/>
      <c r="P940" s="52"/>
    </row>
    <row r="941" spans="5:16" s="28" customFormat="1" ht="12.75">
      <c r="E941" s="51"/>
      <c r="F941" s="20"/>
      <c r="G941" s="16"/>
      <c r="H941" s="17"/>
      <c r="I941" s="23"/>
      <c r="K941" s="20"/>
      <c r="L941" s="20"/>
      <c r="P941" s="52"/>
    </row>
    <row r="942" spans="5:16" s="28" customFormat="1" ht="12.75">
      <c r="E942" s="51"/>
      <c r="F942" s="20"/>
      <c r="G942" s="16"/>
      <c r="H942" s="17"/>
      <c r="I942" s="23"/>
      <c r="K942" s="20"/>
      <c r="L942" s="20"/>
      <c r="P942" s="52"/>
    </row>
    <row r="943" spans="5:16" s="28" customFormat="1" ht="12.75">
      <c r="E943" s="51"/>
      <c r="F943" s="20"/>
      <c r="G943" s="16"/>
      <c r="H943" s="17"/>
      <c r="I943" s="23"/>
      <c r="K943" s="20"/>
      <c r="L943" s="20"/>
      <c r="P943" s="52"/>
    </row>
    <row r="944" spans="5:16" s="28" customFormat="1" ht="12.75">
      <c r="E944" s="51"/>
      <c r="F944" s="20"/>
      <c r="G944" s="16"/>
      <c r="H944" s="17"/>
      <c r="I944" s="23"/>
      <c r="K944" s="20"/>
      <c r="L944" s="20"/>
      <c r="P944" s="52"/>
    </row>
    <row r="945" spans="5:16" s="28" customFormat="1" ht="12.75">
      <c r="E945" s="51"/>
      <c r="F945" s="20"/>
      <c r="G945" s="16"/>
      <c r="H945" s="17"/>
      <c r="I945" s="23"/>
      <c r="K945" s="20"/>
      <c r="L945" s="20"/>
      <c r="P945" s="52"/>
    </row>
    <row r="946" spans="5:16" s="28" customFormat="1" ht="12.75">
      <c r="E946" s="51"/>
      <c r="F946" s="20"/>
      <c r="G946" s="16"/>
      <c r="H946" s="17"/>
      <c r="I946" s="23"/>
      <c r="K946" s="20"/>
      <c r="L946" s="20"/>
      <c r="P946" s="52"/>
    </row>
    <row r="947" spans="5:16" s="28" customFormat="1" ht="12.75">
      <c r="E947" s="51"/>
      <c r="F947" s="20"/>
      <c r="G947" s="16"/>
      <c r="H947" s="17"/>
      <c r="I947" s="23"/>
      <c r="K947" s="20"/>
      <c r="L947" s="20"/>
      <c r="P947" s="52"/>
    </row>
    <row r="948" spans="5:16" s="28" customFormat="1" ht="12.75">
      <c r="E948" s="51"/>
      <c r="F948" s="20"/>
      <c r="G948" s="16"/>
      <c r="H948" s="17"/>
      <c r="I948" s="23"/>
      <c r="K948" s="20"/>
      <c r="L948" s="20"/>
      <c r="P948" s="52"/>
    </row>
    <row r="949" spans="5:16" s="28" customFormat="1" ht="12.75">
      <c r="E949" s="51"/>
      <c r="F949" s="20"/>
      <c r="G949" s="16"/>
      <c r="H949" s="17"/>
      <c r="I949" s="23"/>
      <c r="K949" s="20"/>
      <c r="L949" s="20"/>
      <c r="P949" s="52"/>
    </row>
    <row r="950" spans="5:16" s="28" customFormat="1" ht="12.75">
      <c r="E950" s="51"/>
      <c r="F950" s="20"/>
      <c r="G950" s="16"/>
      <c r="H950" s="17"/>
      <c r="I950" s="23"/>
      <c r="K950" s="20"/>
      <c r="L950" s="20"/>
      <c r="P950" s="52"/>
    </row>
    <row r="951" spans="5:16" s="28" customFormat="1" ht="12.75">
      <c r="E951" s="51"/>
      <c r="F951" s="20"/>
      <c r="G951" s="16"/>
      <c r="H951" s="17"/>
      <c r="I951" s="23"/>
      <c r="K951" s="20"/>
      <c r="L951" s="20"/>
      <c r="P951" s="52"/>
    </row>
    <row r="952" spans="5:16" s="28" customFormat="1" ht="12.75">
      <c r="E952" s="51"/>
      <c r="F952" s="20"/>
      <c r="G952" s="16"/>
      <c r="H952" s="17"/>
      <c r="I952" s="23"/>
      <c r="K952" s="20"/>
      <c r="L952" s="20"/>
      <c r="P952" s="52"/>
    </row>
    <row r="953" spans="5:16" s="28" customFormat="1" ht="12.75">
      <c r="E953" s="51"/>
      <c r="F953" s="20"/>
      <c r="G953" s="16"/>
      <c r="H953" s="17"/>
      <c r="I953" s="23"/>
      <c r="K953" s="20"/>
      <c r="L953" s="20"/>
      <c r="P953" s="52"/>
    </row>
    <row r="954" spans="5:16" s="28" customFormat="1" ht="12.75">
      <c r="E954" s="51"/>
      <c r="F954" s="20"/>
      <c r="G954" s="16"/>
      <c r="H954" s="17"/>
      <c r="I954" s="23"/>
      <c r="K954" s="20"/>
      <c r="L954" s="20"/>
      <c r="P954" s="52"/>
    </row>
    <row r="955" spans="5:16" s="28" customFormat="1" ht="12.75">
      <c r="E955" s="51"/>
      <c r="F955" s="20"/>
      <c r="G955" s="16"/>
      <c r="H955" s="17"/>
      <c r="I955" s="23"/>
      <c r="K955" s="20"/>
      <c r="L955" s="20"/>
      <c r="P955" s="52"/>
    </row>
    <row r="956" spans="5:16" s="28" customFormat="1" ht="12.75">
      <c r="E956" s="51"/>
      <c r="F956" s="20"/>
      <c r="G956" s="16"/>
      <c r="H956" s="17"/>
      <c r="I956" s="23"/>
      <c r="K956" s="20"/>
      <c r="L956" s="20"/>
      <c r="P956" s="52"/>
    </row>
    <row r="957" spans="5:16" s="28" customFormat="1" ht="12.75">
      <c r="E957" s="51"/>
      <c r="F957" s="20"/>
      <c r="G957" s="16"/>
      <c r="H957" s="17"/>
      <c r="I957" s="23"/>
      <c r="K957" s="20"/>
      <c r="L957" s="20"/>
      <c r="P957" s="52"/>
    </row>
    <row r="958" spans="5:16" s="28" customFormat="1" ht="12.75">
      <c r="E958" s="51"/>
      <c r="F958" s="20"/>
      <c r="G958" s="16"/>
      <c r="H958" s="17"/>
      <c r="I958" s="23"/>
      <c r="K958" s="20"/>
      <c r="L958" s="20"/>
      <c r="P958" s="52"/>
    </row>
    <row r="959" spans="5:16" s="28" customFormat="1" ht="12.75">
      <c r="E959" s="51"/>
      <c r="F959" s="20"/>
      <c r="G959" s="16"/>
      <c r="H959" s="17"/>
      <c r="I959" s="23"/>
      <c r="K959" s="20"/>
      <c r="L959" s="20"/>
      <c r="P959" s="52"/>
    </row>
    <row r="960" spans="5:16" s="28" customFormat="1" ht="12.75">
      <c r="E960" s="51"/>
      <c r="F960" s="20"/>
      <c r="G960" s="16"/>
      <c r="H960" s="17"/>
      <c r="I960" s="23"/>
      <c r="K960" s="20"/>
      <c r="L960" s="20"/>
      <c r="P960" s="52"/>
    </row>
    <row r="961" spans="5:16" s="28" customFormat="1" ht="12.75">
      <c r="E961" s="51"/>
      <c r="F961" s="20"/>
      <c r="G961" s="16"/>
      <c r="H961" s="17"/>
      <c r="I961" s="23"/>
      <c r="K961" s="20"/>
      <c r="L961" s="20"/>
      <c r="P961" s="52"/>
    </row>
    <row r="962" spans="5:16" s="28" customFormat="1" ht="12.75">
      <c r="E962" s="51"/>
      <c r="F962" s="20"/>
      <c r="G962" s="16"/>
      <c r="H962" s="17"/>
      <c r="I962" s="23"/>
      <c r="K962" s="20"/>
      <c r="L962" s="20"/>
      <c r="P962" s="52"/>
    </row>
    <row r="963" spans="5:16" s="28" customFormat="1" ht="12.75">
      <c r="E963" s="51"/>
      <c r="F963" s="20"/>
      <c r="G963" s="16"/>
      <c r="H963" s="17"/>
      <c r="I963" s="23"/>
      <c r="K963" s="20"/>
      <c r="L963" s="20"/>
      <c r="P963" s="52"/>
    </row>
    <row r="964" spans="5:16" s="28" customFormat="1" ht="12.75">
      <c r="E964" s="51"/>
      <c r="F964" s="20"/>
      <c r="G964" s="16"/>
      <c r="H964" s="17"/>
      <c r="I964" s="23"/>
      <c r="K964" s="20"/>
      <c r="L964" s="20"/>
      <c r="P964" s="52"/>
    </row>
    <row r="965" spans="5:16" s="28" customFormat="1" ht="12.75">
      <c r="E965" s="51"/>
      <c r="F965" s="20"/>
      <c r="G965" s="16"/>
      <c r="H965" s="17"/>
      <c r="I965" s="23"/>
      <c r="K965" s="20"/>
      <c r="L965" s="20"/>
      <c r="P965" s="52"/>
    </row>
    <row r="966" spans="5:16" s="28" customFormat="1" ht="12.75">
      <c r="E966" s="51"/>
      <c r="F966" s="20"/>
      <c r="G966" s="16"/>
      <c r="H966" s="17"/>
      <c r="I966" s="23"/>
      <c r="K966" s="20"/>
      <c r="L966" s="20"/>
      <c r="P966" s="52"/>
    </row>
    <row r="967" spans="5:16" s="28" customFormat="1" ht="12.75">
      <c r="E967" s="51"/>
      <c r="F967" s="20"/>
      <c r="G967" s="16"/>
      <c r="H967" s="17"/>
      <c r="I967" s="23"/>
      <c r="K967" s="20"/>
      <c r="L967" s="20"/>
      <c r="P967" s="52"/>
    </row>
    <row r="968" spans="5:16" s="28" customFormat="1" ht="12.75">
      <c r="E968" s="51"/>
      <c r="F968" s="20"/>
      <c r="G968" s="16"/>
      <c r="H968" s="17"/>
      <c r="I968" s="23"/>
      <c r="K968" s="20"/>
      <c r="L968" s="20"/>
      <c r="P968" s="52"/>
    </row>
    <row r="969" spans="5:16" s="28" customFormat="1" ht="12.75">
      <c r="E969" s="51"/>
      <c r="F969" s="20"/>
      <c r="G969" s="16"/>
      <c r="H969" s="17"/>
      <c r="I969" s="23"/>
      <c r="K969" s="20"/>
      <c r="L969" s="20"/>
      <c r="P969" s="52"/>
    </row>
    <row r="970" spans="5:16" s="28" customFormat="1" ht="12.75">
      <c r="E970" s="51"/>
      <c r="F970" s="20"/>
      <c r="G970" s="16"/>
      <c r="H970" s="17"/>
      <c r="I970" s="23"/>
      <c r="K970" s="20"/>
      <c r="L970" s="20"/>
      <c r="P970" s="52"/>
    </row>
    <row r="971" spans="5:16" s="28" customFormat="1" ht="12.75">
      <c r="E971" s="51"/>
      <c r="F971" s="20"/>
      <c r="G971" s="16"/>
      <c r="H971" s="17"/>
      <c r="I971" s="23"/>
      <c r="K971" s="20"/>
      <c r="L971" s="20"/>
      <c r="P971" s="52"/>
    </row>
    <row r="972" spans="5:16" s="28" customFormat="1" ht="12.75">
      <c r="E972" s="51"/>
      <c r="F972" s="20"/>
      <c r="G972" s="16"/>
      <c r="H972" s="17"/>
      <c r="I972" s="23"/>
      <c r="K972" s="20"/>
      <c r="L972" s="20"/>
      <c r="P972" s="52"/>
    </row>
    <row r="973" spans="5:16" s="28" customFormat="1" ht="12.75">
      <c r="E973" s="51"/>
      <c r="F973" s="20"/>
      <c r="G973" s="16"/>
      <c r="H973" s="17"/>
      <c r="I973" s="23"/>
      <c r="K973" s="20"/>
      <c r="L973" s="20"/>
      <c r="P973" s="52"/>
    </row>
    <row r="974" spans="5:16" s="28" customFormat="1" ht="12.75">
      <c r="E974" s="51"/>
      <c r="F974" s="20"/>
      <c r="G974" s="16"/>
      <c r="H974" s="17"/>
      <c r="I974" s="23"/>
      <c r="K974" s="20"/>
      <c r="L974" s="20"/>
      <c r="P974" s="52"/>
    </row>
    <row r="975" spans="5:16" s="28" customFormat="1" ht="12.75">
      <c r="E975" s="51"/>
      <c r="F975" s="20"/>
      <c r="G975" s="16"/>
      <c r="H975" s="17"/>
      <c r="I975" s="23"/>
      <c r="K975" s="20"/>
      <c r="L975" s="20"/>
      <c r="P975" s="52"/>
    </row>
    <row r="976" spans="5:16" s="28" customFormat="1" ht="12.75">
      <c r="E976" s="51"/>
      <c r="F976" s="20"/>
      <c r="G976" s="16"/>
      <c r="H976" s="17"/>
      <c r="I976" s="23"/>
      <c r="K976" s="20"/>
      <c r="L976" s="20"/>
      <c r="P976" s="52"/>
    </row>
    <row r="977" spans="5:16" s="28" customFormat="1" ht="12.75">
      <c r="E977" s="51"/>
      <c r="F977" s="20"/>
      <c r="G977" s="16"/>
      <c r="H977" s="17"/>
      <c r="I977" s="23"/>
      <c r="K977" s="20"/>
      <c r="L977" s="20"/>
      <c r="P977" s="52"/>
    </row>
    <row r="978" spans="5:16" s="28" customFormat="1" ht="12.75">
      <c r="E978" s="51"/>
      <c r="F978" s="20"/>
      <c r="G978" s="16"/>
      <c r="H978" s="17"/>
      <c r="I978" s="23"/>
      <c r="K978" s="20"/>
      <c r="L978" s="20"/>
      <c r="P978" s="52"/>
    </row>
    <row r="979" spans="5:16" s="28" customFormat="1" ht="12.75">
      <c r="E979" s="51"/>
      <c r="F979" s="20"/>
      <c r="G979" s="16"/>
      <c r="H979" s="17"/>
      <c r="I979" s="23"/>
      <c r="K979" s="20"/>
      <c r="L979" s="20"/>
      <c r="P979" s="52"/>
    </row>
    <row r="980" spans="5:16" s="28" customFormat="1" ht="12.75">
      <c r="E980" s="51"/>
      <c r="F980" s="20"/>
      <c r="G980" s="16"/>
      <c r="H980" s="17"/>
      <c r="I980" s="23"/>
      <c r="K980" s="20"/>
      <c r="L980" s="20"/>
      <c r="P980" s="52"/>
    </row>
    <row r="981" spans="5:16" s="28" customFormat="1" ht="12.75">
      <c r="E981" s="51"/>
      <c r="F981" s="20"/>
      <c r="G981" s="16"/>
      <c r="H981" s="17"/>
      <c r="I981" s="23"/>
      <c r="K981" s="20"/>
      <c r="L981" s="20"/>
      <c r="P981" s="52"/>
    </row>
    <row r="982" spans="5:16" s="28" customFormat="1" ht="12.75">
      <c r="E982" s="51"/>
      <c r="F982" s="20"/>
      <c r="G982" s="16"/>
      <c r="H982" s="17"/>
      <c r="I982" s="23"/>
      <c r="K982" s="20"/>
      <c r="L982" s="20"/>
      <c r="P982" s="52"/>
    </row>
    <row r="983" spans="5:16" s="28" customFormat="1" ht="12.75">
      <c r="E983" s="51"/>
      <c r="F983" s="20"/>
      <c r="G983" s="16"/>
      <c r="H983" s="17"/>
      <c r="I983" s="23"/>
      <c r="K983" s="20"/>
      <c r="L983" s="20"/>
      <c r="P983" s="52"/>
    </row>
    <row r="984" spans="5:16" s="28" customFormat="1" ht="12.75">
      <c r="E984" s="51"/>
      <c r="F984" s="20"/>
      <c r="G984" s="16"/>
      <c r="H984" s="17"/>
      <c r="I984" s="23"/>
      <c r="K984" s="20"/>
      <c r="L984" s="20"/>
      <c r="P984" s="52"/>
    </row>
    <row r="985" spans="5:16" s="28" customFormat="1" ht="12.75">
      <c r="E985" s="51"/>
      <c r="F985" s="20"/>
      <c r="G985" s="16"/>
      <c r="H985" s="17"/>
      <c r="I985" s="23"/>
      <c r="K985" s="20"/>
      <c r="L985" s="20"/>
      <c r="P985" s="52"/>
    </row>
    <row r="986" spans="5:16" s="28" customFormat="1" ht="12.75">
      <c r="E986" s="51"/>
      <c r="F986" s="20"/>
      <c r="G986" s="16"/>
      <c r="H986" s="17"/>
      <c r="I986" s="23"/>
      <c r="K986" s="20"/>
      <c r="L986" s="20"/>
      <c r="P986" s="52"/>
    </row>
    <row r="987" spans="5:16" s="28" customFormat="1" ht="12.75">
      <c r="E987" s="51"/>
      <c r="F987" s="20"/>
      <c r="G987" s="16"/>
      <c r="H987" s="17"/>
      <c r="I987" s="23"/>
      <c r="K987" s="20"/>
      <c r="L987" s="20"/>
      <c r="P987" s="52"/>
    </row>
    <row r="988" spans="5:16" s="28" customFormat="1" ht="12.75">
      <c r="E988" s="51"/>
      <c r="F988" s="20"/>
      <c r="G988" s="16"/>
      <c r="H988" s="17"/>
      <c r="I988" s="23"/>
      <c r="K988" s="20"/>
      <c r="L988" s="20"/>
      <c r="P988" s="52"/>
    </row>
    <row r="989" spans="5:16" s="28" customFormat="1" ht="12.75">
      <c r="E989" s="51"/>
      <c r="F989" s="20"/>
      <c r="G989" s="16"/>
      <c r="H989" s="17"/>
      <c r="I989" s="23"/>
      <c r="K989" s="20"/>
      <c r="L989" s="20"/>
      <c r="P989" s="52"/>
    </row>
    <row r="990" spans="5:16" s="28" customFormat="1" ht="12.75">
      <c r="E990" s="51"/>
      <c r="F990" s="20"/>
      <c r="G990" s="16"/>
      <c r="H990" s="17"/>
      <c r="I990" s="23"/>
      <c r="K990" s="20"/>
      <c r="L990" s="20"/>
      <c r="P990" s="52"/>
    </row>
    <row r="991" spans="5:16" s="28" customFormat="1" ht="12.75">
      <c r="E991" s="51"/>
      <c r="F991" s="20"/>
      <c r="G991" s="16"/>
      <c r="H991" s="17"/>
      <c r="I991" s="23"/>
      <c r="K991" s="20"/>
      <c r="L991" s="20"/>
      <c r="P991" s="52"/>
    </row>
    <row r="992" spans="5:16" s="28" customFormat="1" ht="12.75">
      <c r="E992" s="51"/>
      <c r="F992" s="20"/>
      <c r="G992" s="16"/>
      <c r="H992" s="17"/>
      <c r="I992" s="23"/>
      <c r="K992" s="20"/>
      <c r="L992" s="20"/>
      <c r="P992" s="52"/>
    </row>
    <row r="993" spans="5:16" s="28" customFormat="1" ht="12.75">
      <c r="E993" s="51"/>
      <c r="F993" s="20"/>
      <c r="G993" s="16"/>
      <c r="H993" s="17"/>
      <c r="I993" s="23"/>
      <c r="K993" s="20"/>
      <c r="L993" s="20"/>
      <c r="P993" s="52"/>
    </row>
    <row r="994" spans="5:16" s="28" customFormat="1" ht="12.75">
      <c r="E994" s="51"/>
      <c r="F994" s="20"/>
      <c r="G994" s="16"/>
      <c r="H994" s="17"/>
      <c r="I994" s="23"/>
      <c r="K994" s="20"/>
      <c r="L994" s="20"/>
      <c r="P994" s="52"/>
    </row>
    <row r="995" spans="5:16" s="28" customFormat="1" ht="12.75">
      <c r="E995" s="51"/>
      <c r="F995" s="20"/>
      <c r="G995" s="16"/>
      <c r="H995" s="17"/>
      <c r="I995" s="23"/>
      <c r="K995" s="20"/>
      <c r="L995" s="20"/>
      <c r="P995" s="52"/>
    </row>
    <row r="996" spans="5:16" s="28" customFormat="1" ht="12.75">
      <c r="E996" s="51"/>
      <c r="F996" s="20"/>
      <c r="G996" s="16"/>
      <c r="H996" s="17"/>
      <c r="I996" s="23"/>
      <c r="K996" s="20"/>
      <c r="L996" s="20"/>
      <c r="P996" s="52"/>
    </row>
    <row r="997" spans="5:16" s="28" customFormat="1" ht="12.75">
      <c r="E997" s="51"/>
      <c r="F997" s="20"/>
      <c r="G997" s="16"/>
      <c r="H997" s="17"/>
      <c r="I997" s="23"/>
      <c r="K997" s="20"/>
      <c r="L997" s="20"/>
      <c r="P997" s="52"/>
    </row>
    <row r="998" spans="5:16" s="28" customFormat="1" ht="12.75">
      <c r="E998" s="51"/>
      <c r="F998" s="20"/>
      <c r="G998" s="16"/>
      <c r="H998" s="17"/>
      <c r="I998" s="23"/>
      <c r="K998" s="20"/>
      <c r="L998" s="20"/>
      <c r="P998" s="52"/>
    </row>
    <row r="999" spans="5:16" s="28" customFormat="1" ht="12.75">
      <c r="E999" s="51"/>
      <c r="F999" s="20"/>
      <c r="G999" s="16"/>
      <c r="H999" s="17"/>
      <c r="I999" s="23"/>
      <c r="K999" s="20"/>
      <c r="L999" s="20"/>
      <c r="P999" s="52"/>
    </row>
    <row r="1000" spans="5:16" s="28" customFormat="1" ht="12.75">
      <c r="E1000" s="51"/>
      <c r="F1000" s="20"/>
      <c r="G1000" s="16"/>
      <c r="H1000" s="17"/>
      <c r="I1000" s="23"/>
      <c r="K1000" s="20"/>
      <c r="L1000" s="20"/>
      <c r="P1000" s="52"/>
    </row>
    <row r="1001" spans="5:16" s="28" customFormat="1" ht="12.75">
      <c r="E1001" s="51"/>
      <c r="F1001" s="20"/>
      <c r="G1001" s="16"/>
      <c r="H1001" s="17"/>
      <c r="I1001" s="23"/>
      <c r="K1001" s="20"/>
      <c r="L1001" s="20"/>
      <c r="P1001" s="52"/>
    </row>
    <row r="1002" spans="5:16" s="28" customFormat="1" ht="12.75">
      <c r="E1002" s="51"/>
      <c r="F1002" s="20"/>
      <c r="G1002" s="16"/>
      <c r="H1002" s="17"/>
      <c r="I1002" s="23"/>
      <c r="K1002" s="20"/>
      <c r="L1002" s="20"/>
      <c r="P1002" s="52"/>
    </row>
    <row r="1003" spans="5:16" s="28" customFormat="1" ht="12.75">
      <c r="E1003" s="51"/>
      <c r="F1003" s="20"/>
      <c r="G1003" s="16"/>
      <c r="H1003" s="17"/>
      <c r="I1003" s="23"/>
      <c r="K1003" s="20"/>
      <c r="L1003" s="20"/>
      <c r="P1003" s="52"/>
    </row>
    <row r="1004" spans="5:16" s="28" customFormat="1" ht="12.75">
      <c r="E1004" s="51"/>
      <c r="F1004" s="20"/>
      <c r="G1004" s="16"/>
      <c r="H1004" s="17"/>
      <c r="I1004" s="23"/>
      <c r="K1004" s="20"/>
      <c r="L1004" s="20"/>
      <c r="P1004" s="52"/>
    </row>
    <row r="1005" spans="5:16" s="28" customFormat="1" ht="12.75">
      <c r="E1005" s="51"/>
      <c r="F1005" s="20"/>
      <c r="G1005" s="16"/>
      <c r="H1005" s="17"/>
      <c r="I1005" s="23"/>
      <c r="K1005" s="20"/>
      <c r="L1005" s="20"/>
      <c r="P1005" s="52"/>
    </row>
    <row r="1006" spans="5:16" s="28" customFormat="1" ht="12.75">
      <c r="E1006" s="51"/>
      <c r="F1006" s="20"/>
      <c r="G1006" s="16"/>
      <c r="H1006" s="17"/>
      <c r="I1006" s="23"/>
      <c r="K1006" s="20"/>
      <c r="L1006" s="20"/>
      <c r="P1006" s="52"/>
    </row>
    <row r="1007" spans="5:16" s="28" customFormat="1" ht="12.75">
      <c r="E1007" s="51"/>
      <c r="F1007" s="20"/>
      <c r="G1007" s="16"/>
      <c r="H1007" s="17"/>
      <c r="I1007" s="23"/>
      <c r="K1007" s="20"/>
      <c r="L1007" s="20"/>
      <c r="P1007" s="52"/>
    </row>
    <row r="1008" spans="5:16" s="28" customFormat="1" ht="12.75">
      <c r="E1008" s="51"/>
      <c r="F1008" s="20"/>
      <c r="G1008" s="16"/>
      <c r="H1008" s="17"/>
      <c r="I1008" s="23"/>
      <c r="K1008" s="20"/>
      <c r="L1008" s="20"/>
      <c r="P1008" s="52"/>
    </row>
    <row r="1009" spans="5:16" s="28" customFormat="1" ht="12.75">
      <c r="E1009" s="51"/>
      <c r="F1009" s="20"/>
      <c r="G1009" s="16"/>
      <c r="H1009" s="17"/>
      <c r="I1009" s="23"/>
      <c r="K1009" s="20"/>
      <c r="L1009" s="20"/>
      <c r="P1009" s="52"/>
    </row>
    <row r="1010" spans="5:16" s="28" customFormat="1" ht="12.75">
      <c r="E1010" s="51"/>
      <c r="F1010" s="20"/>
      <c r="G1010" s="16"/>
      <c r="H1010" s="17"/>
      <c r="I1010" s="23"/>
      <c r="K1010" s="20"/>
      <c r="L1010" s="20"/>
      <c r="P1010" s="52"/>
    </row>
    <row r="1011" spans="5:16" s="28" customFormat="1" ht="12.75">
      <c r="E1011" s="51"/>
      <c r="F1011" s="20"/>
      <c r="G1011" s="16"/>
      <c r="H1011" s="17"/>
      <c r="I1011" s="23"/>
      <c r="K1011" s="20"/>
      <c r="L1011" s="20"/>
      <c r="P1011" s="52"/>
    </row>
    <row r="1012" spans="5:16" s="28" customFormat="1" ht="12.75">
      <c r="E1012" s="51"/>
      <c r="F1012" s="20"/>
      <c r="G1012" s="16"/>
      <c r="H1012" s="17"/>
      <c r="I1012" s="23"/>
      <c r="K1012" s="20"/>
      <c r="L1012" s="20"/>
      <c r="P1012" s="52"/>
    </row>
    <row r="1013" spans="5:16" s="28" customFormat="1" ht="12.75">
      <c r="E1013" s="51"/>
      <c r="F1013" s="20"/>
      <c r="G1013" s="16"/>
      <c r="H1013" s="17"/>
      <c r="I1013" s="23"/>
      <c r="K1013" s="20"/>
      <c r="L1013" s="20"/>
      <c r="P1013" s="52"/>
    </row>
    <row r="1014" spans="5:16" s="28" customFormat="1" ht="12.75">
      <c r="E1014" s="51"/>
      <c r="F1014" s="20"/>
      <c r="G1014" s="16"/>
      <c r="H1014" s="17"/>
      <c r="I1014" s="23"/>
      <c r="K1014" s="20"/>
      <c r="L1014" s="20"/>
      <c r="P1014" s="52"/>
    </row>
    <row r="1015" spans="5:16" s="28" customFormat="1" ht="12.75">
      <c r="E1015" s="51"/>
      <c r="F1015" s="20"/>
      <c r="G1015" s="16"/>
      <c r="H1015" s="17"/>
      <c r="I1015" s="23"/>
      <c r="K1015" s="20"/>
      <c r="L1015" s="20"/>
      <c r="P1015" s="52"/>
    </row>
    <row r="1016" spans="5:16" s="28" customFormat="1" ht="12.75">
      <c r="E1016" s="51"/>
      <c r="F1016" s="20"/>
      <c r="G1016" s="16"/>
      <c r="H1016" s="17"/>
      <c r="I1016" s="23"/>
      <c r="K1016" s="20"/>
      <c r="L1016" s="20"/>
      <c r="P1016" s="52"/>
    </row>
    <row r="1017" spans="5:16" s="28" customFormat="1" ht="12.75">
      <c r="E1017" s="51"/>
      <c r="F1017" s="20"/>
      <c r="G1017" s="16"/>
      <c r="H1017" s="17"/>
      <c r="I1017" s="23"/>
      <c r="K1017" s="20"/>
      <c r="L1017" s="20"/>
      <c r="P1017" s="52"/>
    </row>
    <row r="1018" spans="5:16" s="28" customFormat="1" ht="12.75">
      <c r="E1018" s="51"/>
      <c r="F1018" s="20"/>
      <c r="G1018" s="16"/>
      <c r="H1018" s="17"/>
      <c r="I1018" s="23"/>
      <c r="K1018" s="20"/>
      <c r="L1018" s="20"/>
      <c r="P1018" s="52"/>
    </row>
    <row r="1019" spans="5:16" s="28" customFormat="1" ht="12.75">
      <c r="E1019" s="51"/>
      <c r="F1019" s="20"/>
      <c r="G1019" s="16"/>
      <c r="H1019" s="17"/>
      <c r="I1019" s="23"/>
      <c r="K1019" s="20"/>
      <c r="L1019" s="20"/>
      <c r="P1019" s="52"/>
    </row>
    <row r="1020" spans="5:16" s="28" customFormat="1" ht="12.75">
      <c r="E1020" s="51"/>
      <c r="F1020" s="20"/>
      <c r="G1020" s="16"/>
      <c r="H1020" s="17"/>
      <c r="I1020" s="23"/>
      <c r="K1020" s="20"/>
      <c r="L1020" s="20"/>
      <c r="P1020" s="52"/>
    </row>
    <row r="1021" spans="5:16" s="28" customFormat="1" ht="12.75">
      <c r="E1021" s="51"/>
      <c r="F1021" s="20"/>
      <c r="G1021" s="16"/>
      <c r="H1021" s="17"/>
      <c r="I1021" s="23"/>
      <c r="K1021" s="20"/>
      <c r="L1021" s="20"/>
      <c r="P1021" s="52"/>
    </row>
    <row r="1022" spans="5:16" s="28" customFormat="1" ht="12.75">
      <c r="E1022" s="51"/>
      <c r="F1022" s="20"/>
      <c r="G1022" s="16"/>
      <c r="H1022" s="17"/>
      <c r="I1022" s="23"/>
      <c r="K1022" s="20"/>
      <c r="L1022" s="20"/>
      <c r="P1022" s="52"/>
    </row>
    <row r="1023" spans="5:16" s="28" customFormat="1" ht="12.75">
      <c r="E1023" s="51"/>
      <c r="F1023" s="20"/>
      <c r="G1023" s="16"/>
      <c r="H1023" s="17"/>
      <c r="I1023" s="23"/>
      <c r="K1023" s="20"/>
      <c r="L1023" s="20"/>
      <c r="P1023" s="52"/>
    </row>
    <row r="1024" spans="5:16" s="28" customFormat="1" ht="12.75">
      <c r="E1024" s="51"/>
      <c r="F1024" s="20"/>
      <c r="G1024" s="16"/>
      <c r="H1024" s="17"/>
      <c r="I1024" s="23"/>
      <c r="K1024" s="20"/>
      <c r="L1024" s="20"/>
      <c r="P1024" s="52"/>
    </row>
    <row r="1025" spans="5:16" s="28" customFormat="1" ht="12.75">
      <c r="E1025" s="51"/>
      <c r="F1025" s="20"/>
      <c r="G1025" s="16"/>
      <c r="H1025" s="17"/>
      <c r="I1025" s="23"/>
      <c r="K1025" s="20"/>
      <c r="L1025" s="20"/>
      <c r="P1025" s="52"/>
    </row>
    <row r="1026" spans="5:16" s="28" customFormat="1" ht="12.75">
      <c r="E1026" s="51"/>
      <c r="F1026" s="20"/>
      <c r="G1026" s="16"/>
      <c r="H1026" s="17"/>
      <c r="I1026" s="23"/>
      <c r="K1026" s="20"/>
      <c r="L1026" s="20"/>
      <c r="P1026" s="52"/>
    </row>
    <row r="1027" spans="5:16" s="28" customFormat="1" ht="12.75">
      <c r="E1027" s="51"/>
      <c r="F1027" s="20"/>
      <c r="G1027" s="16"/>
      <c r="H1027" s="17"/>
      <c r="I1027" s="23"/>
      <c r="K1027" s="20"/>
      <c r="L1027" s="20"/>
      <c r="P1027" s="52"/>
    </row>
    <row r="1028" spans="5:16" s="28" customFormat="1" ht="12.75">
      <c r="E1028" s="51"/>
      <c r="F1028" s="20"/>
      <c r="G1028" s="16"/>
      <c r="H1028" s="17"/>
      <c r="I1028" s="23"/>
      <c r="K1028" s="20"/>
      <c r="L1028" s="20"/>
      <c r="P1028" s="52"/>
    </row>
    <row r="1029" spans="5:16" s="28" customFormat="1" ht="12.75">
      <c r="E1029" s="51"/>
      <c r="F1029" s="20"/>
      <c r="G1029" s="16"/>
      <c r="H1029" s="17"/>
      <c r="I1029" s="23"/>
      <c r="K1029" s="20"/>
      <c r="L1029" s="20"/>
      <c r="P1029" s="52"/>
    </row>
    <row r="1030" spans="5:16" s="28" customFormat="1" ht="12.75">
      <c r="E1030" s="51"/>
      <c r="F1030" s="20"/>
      <c r="G1030" s="16"/>
      <c r="H1030" s="17"/>
      <c r="I1030" s="23"/>
      <c r="K1030" s="20"/>
      <c r="L1030" s="20"/>
      <c r="P1030" s="52"/>
    </row>
    <row r="1031" spans="5:16" s="28" customFormat="1" ht="12.75">
      <c r="E1031" s="51"/>
      <c r="F1031" s="20"/>
      <c r="G1031" s="16"/>
      <c r="H1031" s="17"/>
      <c r="I1031" s="23"/>
      <c r="K1031" s="20"/>
      <c r="L1031" s="20"/>
      <c r="P1031" s="52"/>
    </row>
    <row r="1032" spans="5:16" s="28" customFormat="1" ht="12.75">
      <c r="E1032" s="51"/>
      <c r="F1032" s="20"/>
      <c r="G1032" s="16"/>
      <c r="H1032" s="17"/>
      <c r="I1032" s="23"/>
      <c r="K1032" s="20"/>
      <c r="L1032" s="20"/>
      <c r="P1032" s="52"/>
    </row>
    <row r="1033" spans="5:16" s="28" customFormat="1" ht="12.75">
      <c r="E1033" s="51"/>
      <c r="F1033" s="20"/>
      <c r="G1033" s="16"/>
      <c r="H1033" s="17"/>
      <c r="I1033" s="23"/>
      <c r="K1033" s="20"/>
      <c r="L1033" s="20"/>
      <c r="P1033" s="52"/>
    </row>
    <row r="1034" spans="5:16" s="28" customFormat="1" ht="12.75">
      <c r="E1034" s="51"/>
      <c r="F1034" s="20"/>
      <c r="G1034" s="16"/>
      <c r="H1034" s="17"/>
      <c r="I1034" s="23"/>
      <c r="K1034" s="20"/>
      <c r="L1034" s="20"/>
      <c r="P1034" s="52"/>
    </row>
    <row r="1035" spans="5:16" s="28" customFormat="1" ht="12.75">
      <c r="E1035" s="51"/>
      <c r="F1035" s="20"/>
      <c r="G1035" s="16"/>
      <c r="H1035" s="17"/>
      <c r="I1035" s="23"/>
      <c r="K1035" s="20"/>
      <c r="L1035" s="20"/>
      <c r="P1035" s="52"/>
    </row>
    <row r="1036" spans="5:16" s="28" customFormat="1" ht="12.75">
      <c r="E1036" s="51"/>
      <c r="F1036" s="20"/>
      <c r="G1036" s="16"/>
      <c r="H1036" s="17"/>
      <c r="I1036" s="23"/>
      <c r="K1036" s="20"/>
      <c r="L1036" s="20"/>
      <c r="P1036" s="52"/>
    </row>
    <row r="1037" spans="5:16" s="28" customFormat="1" ht="12.75">
      <c r="E1037" s="51"/>
      <c r="F1037" s="20"/>
      <c r="G1037" s="16"/>
      <c r="H1037" s="17"/>
      <c r="I1037" s="23"/>
      <c r="K1037" s="20"/>
      <c r="L1037" s="20"/>
      <c r="P1037" s="52"/>
    </row>
    <row r="1038" spans="5:16" s="28" customFormat="1" ht="12.75">
      <c r="E1038" s="51"/>
      <c r="F1038" s="20"/>
      <c r="G1038" s="16"/>
      <c r="H1038" s="17"/>
      <c r="I1038" s="23"/>
      <c r="K1038" s="20"/>
      <c r="L1038" s="20"/>
      <c r="P1038" s="52"/>
    </row>
    <row r="1039" spans="5:16" s="28" customFormat="1" ht="12.75">
      <c r="E1039" s="51"/>
      <c r="F1039" s="20"/>
      <c r="G1039" s="16"/>
      <c r="H1039" s="17"/>
      <c r="I1039" s="23"/>
      <c r="K1039" s="20"/>
      <c r="L1039" s="20"/>
      <c r="P1039" s="52"/>
    </row>
    <row r="1040" spans="5:16" s="28" customFormat="1" ht="12.75">
      <c r="E1040" s="51"/>
      <c r="F1040" s="20"/>
      <c r="G1040" s="16"/>
      <c r="H1040" s="17"/>
      <c r="I1040" s="23"/>
      <c r="K1040" s="20"/>
      <c r="L1040" s="20"/>
      <c r="P1040" s="52"/>
    </row>
    <row r="1041" spans="5:16" s="28" customFormat="1" ht="12.75">
      <c r="E1041" s="51"/>
      <c r="F1041" s="20"/>
      <c r="G1041" s="16"/>
      <c r="H1041" s="17"/>
      <c r="I1041" s="23"/>
      <c r="K1041" s="20"/>
      <c r="L1041" s="20"/>
      <c r="P1041" s="52"/>
    </row>
    <row r="1042" spans="5:16" s="28" customFormat="1" ht="12.75">
      <c r="E1042" s="51"/>
      <c r="F1042" s="20"/>
      <c r="G1042" s="16"/>
      <c r="H1042" s="17"/>
      <c r="I1042" s="23"/>
      <c r="K1042" s="20"/>
      <c r="L1042" s="20"/>
      <c r="P1042" s="52"/>
    </row>
    <row r="1043" spans="5:16" s="28" customFormat="1" ht="12.75">
      <c r="E1043" s="51"/>
      <c r="F1043" s="20"/>
      <c r="G1043" s="16"/>
      <c r="H1043" s="17"/>
      <c r="I1043" s="23"/>
      <c r="K1043" s="20"/>
      <c r="L1043" s="20"/>
      <c r="P1043" s="52"/>
    </row>
    <row r="1044" spans="5:16" s="28" customFormat="1" ht="12.75">
      <c r="E1044" s="51"/>
      <c r="F1044" s="20"/>
      <c r="G1044" s="16"/>
      <c r="H1044" s="17"/>
      <c r="I1044" s="23"/>
      <c r="K1044" s="20"/>
      <c r="L1044" s="20"/>
      <c r="P1044" s="52"/>
    </row>
    <row r="1045" spans="5:16" s="28" customFormat="1" ht="12.75">
      <c r="E1045" s="51"/>
      <c r="F1045" s="20"/>
      <c r="G1045" s="16"/>
      <c r="H1045" s="17"/>
      <c r="I1045" s="23"/>
      <c r="K1045" s="20"/>
      <c r="L1045" s="20"/>
      <c r="P1045" s="52"/>
    </row>
    <row r="1046" spans="5:16" s="28" customFormat="1" ht="12.75">
      <c r="E1046" s="51"/>
      <c r="F1046" s="20"/>
      <c r="G1046" s="16"/>
      <c r="H1046" s="17"/>
      <c r="I1046" s="23"/>
      <c r="K1046" s="20"/>
      <c r="L1046" s="20"/>
      <c r="P1046" s="52"/>
    </row>
    <row r="1047" spans="5:16" s="28" customFormat="1" ht="12.75">
      <c r="E1047" s="51"/>
      <c r="F1047" s="20"/>
      <c r="G1047" s="16"/>
      <c r="H1047" s="17"/>
      <c r="I1047" s="23"/>
      <c r="K1047" s="20"/>
      <c r="L1047" s="20"/>
      <c r="P1047" s="52"/>
    </row>
    <row r="1048" spans="5:16" s="28" customFormat="1" ht="12.75">
      <c r="E1048" s="51"/>
      <c r="F1048" s="20"/>
      <c r="G1048" s="16"/>
      <c r="H1048" s="17"/>
      <c r="I1048" s="23"/>
      <c r="K1048" s="20"/>
      <c r="L1048" s="20"/>
      <c r="P1048" s="52"/>
    </row>
    <row r="1049" spans="5:16" s="28" customFormat="1" ht="12.75">
      <c r="E1049" s="51"/>
      <c r="F1049" s="20"/>
      <c r="G1049" s="16"/>
      <c r="H1049" s="17"/>
      <c r="I1049" s="23"/>
      <c r="K1049" s="20"/>
      <c r="L1049" s="20"/>
      <c r="P1049" s="52"/>
    </row>
    <row r="1050" spans="5:16" s="28" customFormat="1" ht="12.75">
      <c r="E1050" s="51"/>
      <c r="F1050" s="20"/>
      <c r="G1050" s="16"/>
      <c r="H1050" s="17"/>
      <c r="I1050" s="23"/>
      <c r="K1050" s="20"/>
      <c r="L1050" s="20"/>
      <c r="P1050" s="52"/>
    </row>
    <row r="1051" spans="5:16" s="28" customFormat="1" ht="12.75">
      <c r="E1051" s="51"/>
      <c r="F1051" s="20"/>
      <c r="G1051" s="16"/>
      <c r="H1051" s="17"/>
      <c r="I1051" s="23"/>
      <c r="K1051" s="20"/>
      <c r="L1051" s="20"/>
      <c r="P1051" s="52"/>
    </row>
    <row r="1052" spans="5:16" s="28" customFormat="1" ht="12.75">
      <c r="E1052" s="51"/>
      <c r="F1052" s="20"/>
      <c r="G1052" s="16"/>
      <c r="H1052" s="17"/>
      <c r="I1052" s="23"/>
      <c r="K1052" s="20"/>
      <c r="L1052" s="20"/>
      <c r="P1052" s="52"/>
    </row>
    <row r="1053" spans="5:16" s="28" customFormat="1" ht="12.75">
      <c r="E1053" s="51"/>
      <c r="F1053" s="20"/>
      <c r="G1053" s="16"/>
      <c r="H1053" s="17"/>
      <c r="I1053" s="23"/>
      <c r="K1053" s="20"/>
      <c r="L1053" s="20"/>
      <c r="P1053" s="52"/>
    </row>
    <row r="1054" spans="5:16" s="28" customFormat="1" ht="12.75">
      <c r="E1054" s="51"/>
      <c r="F1054" s="20"/>
      <c r="G1054" s="16"/>
      <c r="H1054" s="17"/>
      <c r="I1054" s="23"/>
      <c r="K1054" s="20"/>
      <c r="L1054" s="20"/>
      <c r="P1054" s="52"/>
    </row>
    <row r="1055" spans="5:16" s="28" customFormat="1" ht="12.75">
      <c r="E1055" s="51"/>
      <c r="F1055" s="20"/>
      <c r="G1055" s="16"/>
      <c r="H1055" s="17"/>
      <c r="I1055" s="23"/>
      <c r="K1055" s="20"/>
      <c r="L1055" s="20"/>
      <c r="P1055" s="52"/>
    </row>
    <row r="1056" spans="5:16" s="28" customFormat="1" ht="12.75">
      <c r="E1056" s="51"/>
      <c r="F1056" s="20"/>
      <c r="G1056" s="16"/>
      <c r="H1056" s="17"/>
      <c r="I1056" s="23"/>
      <c r="K1056" s="20"/>
      <c r="L1056" s="20"/>
      <c r="P1056" s="52"/>
    </row>
    <row r="1057" spans="5:16" s="28" customFormat="1" ht="12.75">
      <c r="E1057" s="51"/>
      <c r="F1057" s="20"/>
      <c r="G1057" s="16"/>
      <c r="H1057" s="17"/>
      <c r="I1057" s="23"/>
      <c r="K1057" s="20"/>
      <c r="L1057" s="20"/>
      <c r="P1057" s="52"/>
    </row>
    <row r="1058" spans="5:16" s="28" customFormat="1" ht="12.75">
      <c r="E1058" s="51"/>
      <c r="F1058" s="20"/>
      <c r="G1058" s="16"/>
      <c r="H1058" s="17"/>
      <c r="I1058" s="23"/>
      <c r="K1058" s="20"/>
      <c r="L1058" s="20"/>
      <c r="P1058" s="52"/>
    </row>
    <row r="1059" spans="5:16" s="28" customFormat="1" ht="12.75">
      <c r="E1059" s="51"/>
      <c r="F1059" s="20"/>
      <c r="G1059" s="16"/>
      <c r="H1059" s="17"/>
      <c r="I1059" s="23"/>
      <c r="K1059" s="20"/>
      <c r="L1059" s="20"/>
      <c r="P1059" s="52"/>
    </row>
    <row r="1060" spans="5:16" s="28" customFormat="1" ht="12.75">
      <c r="E1060" s="51"/>
      <c r="F1060" s="20"/>
      <c r="G1060" s="16"/>
      <c r="H1060" s="17"/>
      <c r="I1060" s="23"/>
      <c r="K1060" s="20"/>
      <c r="L1060" s="20"/>
      <c r="P1060" s="52"/>
    </row>
    <row r="1061" spans="5:16" s="28" customFormat="1" ht="12.75">
      <c r="E1061" s="51"/>
      <c r="F1061" s="20"/>
      <c r="G1061" s="16"/>
      <c r="H1061" s="17"/>
      <c r="I1061" s="23"/>
      <c r="K1061" s="20"/>
      <c r="L1061" s="20"/>
      <c r="P1061" s="52"/>
    </row>
    <row r="1062" spans="5:16" s="28" customFormat="1" ht="12.75">
      <c r="E1062" s="51"/>
      <c r="F1062" s="20"/>
      <c r="G1062" s="16"/>
      <c r="H1062" s="17"/>
      <c r="I1062" s="23"/>
      <c r="K1062" s="20"/>
      <c r="L1062" s="20"/>
      <c r="P1062" s="52"/>
    </row>
    <row r="1063" spans="5:16" s="28" customFormat="1" ht="12.75">
      <c r="E1063" s="51"/>
      <c r="F1063" s="20"/>
      <c r="G1063" s="16"/>
      <c r="H1063" s="17"/>
      <c r="I1063" s="23"/>
      <c r="K1063" s="20"/>
      <c r="L1063" s="20"/>
      <c r="P1063" s="52"/>
    </row>
    <row r="1064" spans="5:16" s="28" customFormat="1" ht="12.75">
      <c r="E1064" s="51"/>
      <c r="F1064" s="20"/>
      <c r="G1064" s="16"/>
      <c r="H1064" s="17"/>
      <c r="I1064" s="23"/>
      <c r="K1064" s="20"/>
      <c r="L1064" s="20"/>
      <c r="P1064" s="52"/>
    </row>
    <row r="1065" spans="5:16" s="28" customFormat="1" ht="12.75">
      <c r="E1065" s="51"/>
      <c r="F1065" s="20"/>
      <c r="G1065" s="16"/>
      <c r="H1065" s="17"/>
      <c r="I1065" s="23"/>
      <c r="K1065" s="20"/>
      <c r="L1065" s="20"/>
      <c r="P1065" s="52"/>
    </row>
    <row r="1066" spans="5:16" s="28" customFormat="1" ht="12.75">
      <c r="E1066" s="51"/>
      <c r="F1066" s="20"/>
      <c r="G1066" s="16"/>
      <c r="H1066" s="17"/>
      <c r="I1066" s="23"/>
      <c r="K1066" s="20"/>
      <c r="L1066" s="20"/>
      <c r="P1066" s="52"/>
    </row>
    <row r="1067" spans="5:16" s="28" customFormat="1" ht="12.75">
      <c r="E1067" s="51"/>
      <c r="F1067" s="20"/>
      <c r="G1067" s="16"/>
      <c r="H1067" s="17"/>
      <c r="I1067" s="23"/>
      <c r="K1067" s="20"/>
      <c r="L1067" s="20"/>
      <c r="P1067" s="52"/>
    </row>
    <row r="1068" spans="5:16" s="28" customFormat="1" ht="12.75">
      <c r="E1068" s="51"/>
      <c r="F1068" s="20"/>
      <c r="G1068" s="16"/>
      <c r="H1068" s="17"/>
      <c r="I1068" s="23"/>
      <c r="K1068" s="20"/>
      <c r="L1068" s="20"/>
      <c r="P1068" s="52"/>
    </row>
    <row r="1069" spans="5:16" s="28" customFormat="1" ht="12.75">
      <c r="E1069" s="51"/>
      <c r="F1069" s="20"/>
      <c r="G1069" s="16"/>
      <c r="H1069" s="17"/>
      <c r="I1069" s="23"/>
      <c r="K1069" s="20"/>
      <c r="L1069" s="20"/>
      <c r="P1069" s="52"/>
    </row>
    <row r="1070" spans="5:16" s="28" customFormat="1" ht="12.75">
      <c r="E1070" s="51"/>
      <c r="F1070" s="20"/>
      <c r="G1070" s="16"/>
      <c r="H1070" s="17"/>
      <c r="I1070" s="23"/>
      <c r="K1070" s="20"/>
      <c r="L1070" s="20"/>
      <c r="P1070" s="52"/>
    </row>
    <row r="1071" spans="5:16" s="28" customFormat="1" ht="12.75">
      <c r="E1071" s="51"/>
      <c r="F1071" s="20"/>
      <c r="G1071" s="16"/>
      <c r="H1071" s="17"/>
      <c r="I1071" s="23"/>
      <c r="K1071" s="20"/>
      <c r="L1071" s="20"/>
      <c r="P1071" s="52"/>
    </row>
    <row r="1072" spans="5:16" s="28" customFormat="1" ht="12.75">
      <c r="E1072" s="51"/>
      <c r="F1072" s="20"/>
      <c r="G1072" s="16"/>
      <c r="H1072" s="17"/>
      <c r="I1072" s="23"/>
      <c r="K1072" s="20"/>
      <c r="L1072" s="20"/>
      <c r="P1072" s="52"/>
    </row>
    <row r="1073" spans="5:16" s="28" customFormat="1" ht="12.75">
      <c r="E1073" s="51"/>
      <c r="F1073" s="20"/>
      <c r="G1073" s="16"/>
      <c r="H1073" s="17"/>
      <c r="I1073" s="23"/>
      <c r="K1073" s="20"/>
      <c r="L1073" s="20"/>
      <c r="P1073" s="52"/>
    </row>
    <row r="1074" spans="5:16" s="28" customFormat="1" ht="12.75">
      <c r="E1074" s="51"/>
      <c r="F1074" s="20"/>
      <c r="G1074" s="16"/>
      <c r="H1074" s="17"/>
      <c r="I1074" s="23"/>
      <c r="K1074" s="20"/>
      <c r="L1074" s="20"/>
      <c r="P1074" s="52"/>
    </row>
    <row r="1075" spans="5:16" s="28" customFormat="1" ht="12.75">
      <c r="E1075" s="51"/>
      <c r="F1075" s="20"/>
      <c r="G1075" s="16"/>
      <c r="H1075" s="17"/>
      <c r="I1075" s="23"/>
      <c r="K1075" s="20"/>
      <c r="L1075" s="20"/>
      <c r="P1075" s="52"/>
    </row>
    <row r="1076" spans="5:16" s="28" customFormat="1" ht="12.75">
      <c r="E1076" s="51"/>
      <c r="F1076" s="20"/>
      <c r="G1076" s="16"/>
      <c r="H1076" s="17"/>
      <c r="I1076" s="23"/>
      <c r="K1076" s="20"/>
      <c r="L1076" s="20"/>
      <c r="P1076" s="52"/>
    </row>
    <row r="1077" spans="5:16" s="28" customFormat="1" ht="12.75">
      <c r="E1077" s="51"/>
      <c r="F1077" s="20"/>
      <c r="G1077" s="16"/>
      <c r="H1077" s="17"/>
      <c r="I1077" s="23"/>
      <c r="K1077" s="20"/>
      <c r="L1077" s="20"/>
      <c r="P1077" s="52"/>
    </row>
    <row r="1078" spans="5:16" s="28" customFormat="1" ht="12.75">
      <c r="E1078" s="51"/>
      <c r="F1078" s="20"/>
      <c r="G1078" s="16"/>
      <c r="H1078" s="17"/>
      <c r="I1078" s="23"/>
      <c r="K1078" s="20"/>
      <c r="L1078" s="20"/>
      <c r="P1078" s="52"/>
    </row>
    <row r="1079" spans="5:16" s="28" customFormat="1" ht="12.75">
      <c r="E1079" s="51"/>
      <c r="F1079" s="20"/>
      <c r="G1079" s="16"/>
      <c r="H1079" s="17"/>
      <c r="I1079" s="23"/>
      <c r="K1079" s="20"/>
      <c r="L1079" s="20"/>
      <c r="P1079" s="52"/>
    </row>
    <row r="1080" spans="5:16" s="28" customFormat="1" ht="12.75">
      <c r="E1080" s="51"/>
      <c r="F1080" s="20"/>
      <c r="G1080" s="16"/>
      <c r="H1080" s="17"/>
      <c r="I1080" s="23"/>
      <c r="K1080" s="20"/>
      <c r="L1080" s="20"/>
      <c r="P1080" s="52"/>
    </row>
    <row r="1081" spans="5:16" s="28" customFormat="1" ht="12.75">
      <c r="E1081" s="51"/>
      <c r="F1081" s="20"/>
      <c r="G1081" s="16"/>
      <c r="H1081" s="17"/>
      <c r="I1081" s="23"/>
      <c r="K1081" s="20"/>
      <c r="L1081" s="20"/>
      <c r="P1081" s="52"/>
    </row>
    <row r="1082" spans="5:16" s="28" customFormat="1" ht="12.75">
      <c r="E1082" s="51"/>
      <c r="F1082" s="20"/>
      <c r="G1082" s="16"/>
      <c r="H1082" s="17"/>
      <c r="I1082" s="23"/>
      <c r="K1082" s="20"/>
      <c r="L1082" s="20"/>
      <c r="P1082" s="52"/>
    </row>
    <row r="1083" spans="5:16" s="28" customFormat="1" ht="12.75">
      <c r="E1083" s="51"/>
      <c r="F1083" s="20"/>
      <c r="G1083" s="16"/>
      <c r="H1083" s="17"/>
      <c r="I1083" s="23"/>
      <c r="K1083" s="20"/>
      <c r="L1083" s="20"/>
      <c r="P1083" s="52"/>
    </row>
    <row r="1084" spans="5:16" s="28" customFormat="1" ht="12.75">
      <c r="E1084" s="51"/>
      <c r="F1084" s="20"/>
      <c r="G1084" s="16"/>
      <c r="H1084" s="17"/>
      <c r="I1084" s="23"/>
      <c r="K1084" s="20"/>
      <c r="L1084" s="20"/>
      <c r="P1084" s="52"/>
    </row>
    <row r="1085" spans="5:16" s="28" customFormat="1" ht="12.75">
      <c r="E1085" s="51"/>
      <c r="F1085" s="20"/>
      <c r="G1085" s="16"/>
      <c r="H1085" s="17"/>
      <c r="I1085" s="23"/>
      <c r="K1085" s="20"/>
      <c r="L1085" s="20"/>
      <c r="P1085" s="52"/>
    </row>
    <row r="1086" spans="5:16" s="28" customFormat="1" ht="12.75">
      <c r="E1086" s="51"/>
      <c r="F1086" s="20"/>
      <c r="G1086" s="16"/>
      <c r="H1086" s="17"/>
      <c r="I1086" s="23"/>
      <c r="K1086" s="20"/>
      <c r="L1086" s="20"/>
      <c r="P1086" s="52"/>
    </row>
    <row r="1087" spans="5:16" s="28" customFormat="1" ht="12.75">
      <c r="E1087" s="51"/>
      <c r="F1087" s="20"/>
      <c r="G1087" s="16"/>
      <c r="H1087" s="17"/>
      <c r="I1087" s="23"/>
      <c r="K1087" s="20"/>
      <c r="L1087" s="20"/>
      <c r="P1087" s="52"/>
    </row>
    <row r="1088" spans="5:16" s="28" customFormat="1" ht="12.75">
      <c r="E1088" s="51"/>
      <c r="F1088" s="20"/>
      <c r="G1088" s="16"/>
      <c r="H1088" s="17"/>
      <c r="I1088" s="23"/>
      <c r="K1088" s="20"/>
      <c r="L1088" s="20"/>
      <c r="P1088" s="52"/>
    </row>
    <row r="1089" spans="5:16" s="28" customFormat="1" ht="12.75">
      <c r="E1089" s="51"/>
      <c r="F1089" s="20"/>
      <c r="G1089" s="16"/>
      <c r="H1089" s="17"/>
      <c r="I1089" s="23"/>
      <c r="K1089" s="20"/>
      <c r="L1089" s="20"/>
      <c r="P1089" s="52"/>
    </row>
    <row r="1090" spans="5:16" s="28" customFormat="1" ht="12.75">
      <c r="E1090" s="51"/>
      <c r="F1090" s="20"/>
      <c r="G1090" s="16"/>
      <c r="H1090" s="17"/>
      <c r="I1090" s="23"/>
      <c r="K1090" s="20"/>
      <c r="L1090" s="20"/>
      <c r="P1090" s="52"/>
    </row>
    <row r="1091" spans="5:16" s="28" customFormat="1" ht="12.75">
      <c r="E1091" s="51"/>
      <c r="F1091" s="20"/>
      <c r="G1091" s="16"/>
      <c r="H1091" s="17"/>
      <c r="I1091" s="23"/>
      <c r="K1091" s="20"/>
      <c r="L1091" s="20"/>
      <c r="P1091" s="52"/>
    </row>
    <row r="1092" spans="5:16" s="28" customFormat="1" ht="12.75">
      <c r="E1092" s="51"/>
      <c r="F1092" s="20"/>
      <c r="G1092" s="16"/>
      <c r="H1092" s="17"/>
      <c r="I1092" s="23"/>
      <c r="K1092" s="20"/>
      <c r="L1092" s="20"/>
      <c r="P1092" s="52"/>
    </row>
    <row r="1093" spans="5:16" s="28" customFormat="1" ht="12.75">
      <c r="E1093" s="51"/>
      <c r="F1093" s="20"/>
      <c r="G1093" s="16"/>
      <c r="H1093" s="17"/>
      <c r="I1093" s="23"/>
      <c r="K1093" s="20"/>
      <c r="L1093" s="20"/>
      <c r="P1093" s="52"/>
    </row>
    <row r="1094" spans="5:16" s="28" customFormat="1" ht="12.75">
      <c r="E1094" s="51"/>
      <c r="F1094" s="20"/>
      <c r="G1094" s="16"/>
      <c r="H1094" s="17"/>
      <c r="I1094" s="23"/>
      <c r="K1094" s="20"/>
      <c r="L1094" s="20"/>
      <c r="M1094" s="20"/>
      <c r="N1094" s="20"/>
      <c r="P1094" s="52"/>
    </row>
    <row r="1095" spans="5:16" s="28" customFormat="1" ht="12.75">
      <c r="E1095" s="51"/>
      <c r="F1095" s="20"/>
      <c r="G1095" s="16"/>
      <c r="H1095" s="17"/>
      <c r="I1095" s="23"/>
      <c r="K1095" s="20"/>
      <c r="L1095" s="20"/>
      <c r="M1095" s="20"/>
      <c r="N1095" s="20"/>
      <c r="P1095" s="52"/>
    </row>
    <row r="1096" spans="5:16" s="28" customFormat="1" ht="12.75">
      <c r="E1096" s="51"/>
      <c r="F1096" s="20"/>
      <c r="G1096" s="16"/>
      <c r="H1096" s="17"/>
      <c r="I1096" s="23"/>
      <c r="K1096" s="20"/>
      <c r="L1096" s="20"/>
      <c r="M1096" s="20"/>
      <c r="N1096" s="20"/>
      <c r="P1096" s="52"/>
    </row>
    <row r="1097" spans="5:16" s="28" customFormat="1" ht="12.75">
      <c r="E1097" s="51"/>
      <c r="F1097" s="20"/>
      <c r="G1097" s="16"/>
      <c r="H1097" s="17"/>
      <c r="I1097" s="23"/>
      <c r="K1097" s="20"/>
      <c r="L1097" s="20"/>
      <c r="M1097" s="20"/>
      <c r="N1097" s="20"/>
      <c r="P1097" s="52"/>
    </row>
    <row r="1098" spans="5:16" s="28" customFormat="1" ht="12.75">
      <c r="E1098" s="51"/>
      <c r="F1098" s="20"/>
      <c r="G1098" s="16"/>
      <c r="H1098" s="17"/>
      <c r="I1098" s="23"/>
      <c r="K1098" s="20"/>
      <c r="L1098" s="20"/>
      <c r="M1098" s="20"/>
      <c r="N1098" s="20"/>
      <c r="P1098" s="52"/>
    </row>
    <row r="1099" spans="5:16" s="28" customFormat="1" ht="12.75">
      <c r="E1099" s="15"/>
      <c r="F1099" s="20"/>
      <c r="G1099" s="16"/>
      <c r="H1099" s="17"/>
      <c r="I1099" s="23"/>
      <c r="K1099" s="20"/>
      <c r="L1099" s="20"/>
      <c r="M1099" s="20"/>
      <c r="N1099" s="20"/>
      <c r="P1099" s="52"/>
    </row>
    <row r="1100" spans="5:20" s="28" customFormat="1" ht="12.75">
      <c r="E1100" s="15"/>
      <c r="F1100" s="20"/>
      <c r="G1100" s="16"/>
      <c r="H1100" s="17"/>
      <c r="I1100" s="23"/>
      <c r="K1100" s="20"/>
      <c r="L1100" s="20"/>
      <c r="M1100" s="20"/>
      <c r="N1100" s="20"/>
      <c r="P1100" s="52"/>
      <c r="R1100" s="20"/>
      <c r="S1100" s="20"/>
      <c r="T1100" s="20"/>
    </row>
    <row r="1101" spans="2:17" ht="12.75">
      <c r="B1101" s="28"/>
      <c r="C1101" s="28"/>
      <c r="O1101" s="28"/>
      <c r="P1101" s="52"/>
      <c r="Q1101" s="28"/>
    </row>
    <row r="1102" spans="2:17" ht="12.75">
      <c r="B1102" s="28"/>
      <c r="C1102" s="28"/>
      <c r="O1102" s="28"/>
      <c r="P1102" s="52"/>
      <c r="Q1102" s="28"/>
    </row>
    <row r="1103" spans="15:17" ht="12.75">
      <c r="O1103" s="28"/>
      <c r="P1103" s="52"/>
      <c r="Q1103" s="28"/>
    </row>
    <row r="1104" spans="15:17" ht="12.75">
      <c r="O1104" s="28"/>
      <c r="P1104" s="52"/>
      <c r="Q1104" s="28"/>
    </row>
    <row r="1105" spans="15:17" ht="12.75">
      <c r="O1105" s="28"/>
      <c r="P1105" s="52"/>
      <c r="Q1105" s="28"/>
    </row>
    <row r="1106" spans="15:17" ht="12.75">
      <c r="O1106" s="28"/>
      <c r="P1106" s="52"/>
      <c r="Q1106" s="28"/>
    </row>
    <row r="1107" spans="15:17" ht="12.75">
      <c r="O1107" s="28"/>
      <c r="P1107" s="52"/>
      <c r="Q1107" s="28"/>
    </row>
    <row r="1108" spans="15:17" ht="12.75">
      <c r="O1108" s="28"/>
      <c r="P1108" s="52"/>
      <c r="Q1108" s="28"/>
    </row>
    <row r="1109" spans="15:17" ht="12.75">
      <c r="O1109" s="28"/>
      <c r="P1109" s="52"/>
      <c r="Q1109" s="28"/>
    </row>
    <row r="1110" spans="15:17" ht="12.75">
      <c r="O1110" s="28"/>
      <c r="P1110" s="52"/>
      <c r="Q1110" s="28"/>
    </row>
  </sheetData>
  <sheetProtection password="C033" sheet="1" objects="1" scenarios="1" selectLockedCells="1"/>
  <protectedRanges>
    <protectedRange password="C11E" sqref="D3:E3" name="Plage1"/>
  </protectedRanges>
  <mergeCells count="2">
    <mergeCell ref="A15:F15"/>
    <mergeCell ref="A16:F16"/>
  </mergeCells>
  <printOptions/>
  <pageMargins left="0.3937007874015748" right="0" top="0.3937007874015748" bottom="0" header="0" footer="0"/>
  <pageSetup orientation="landscape" paperSize="9" scale="95" r:id="rId2"/>
  <ignoredErrors>
    <ignoredError sqref="I5:I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46" sqref="I46"/>
    </sheetView>
  </sheetViews>
  <sheetFormatPr defaultColWidth="11.421875" defaultRowHeight="12.75"/>
  <cols>
    <col min="1" max="1" width="9.00390625" style="9" bestFit="1" customWidth="1"/>
    <col min="2" max="2" width="5.28125" style="9" bestFit="1" customWidth="1"/>
    <col min="3" max="3" width="15.57421875" style="8" bestFit="1" customWidth="1"/>
    <col min="4" max="4" width="11.421875" style="9" customWidth="1"/>
    <col min="5" max="5" width="10.421875" style="8" bestFit="1" customWidth="1"/>
    <col min="6" max="6" width="11.00390625" style="8" bestFit="1" customWidth="1"/>
    <col min="7" max="16384" width="11.421875" style="9" customWidth="1"/>
  </cols>
  <sheetData>
    <row r="1" spans="1:2" ht="10.5">
      <c r="A1" s="8" t="s">
        <v>24</v>
      </c>
      <c r="B1" s="8"/>
    </row>
    <row r="2" spans="1:2" ht="10.5">
      <c r="A2" s="65">
        <v>43084</v>
      </c>
      <c r="B2" s="66" t="s">
        <v>13</v>
      </c>
    </row>
    <row r="3" spans="1:2" ht="10.5">
      <c r="A3" s="66" t="s">
        <v>37</v>
      </c>
      <c r="B3" s="66" t="s">
        <v>12</v>
      </c>
    </row>
    <row r="4" spans="1:2" ht="10.5">
      <c r="A4" s="8"/>
      <c r="B4" s="8"/>
    </row>
    <row r="5" spans="1:2" ht="10.5">
      <c r="A5" s="8" t="s">
        <v>25</v>
      </c>
      <c r="B5" s="13" t="s">
        <v>43</v>
      </c>
    </row>
    <row r="6" spans="1:2" ht="10.5">
      <c r="A6" s="8"/>
      <c r="B6" s="8"/>
    </row>
    <row r="7" spans="1:3" ht="10.5">
      <c r="A7" s="5">
        <v>5.24</v>
      </c>
      <c r="B7" s="8" t="s">
        <v>26</v>
      </c>
      <c r="C7" s="8" t="s">
        <v>27</v>
      </c>
    </row>
    <row r="8" spans="1:3" ht="10.5">
      <c r="A8" s="11">
        <v>1.967</v>
      </c>
      <c r="B8" s="8" t="s">
        <v>16</v>
      </c>
      <c r="C8" s="8" t="s">
        <v>28</v>
      </c>
    </row>
    <row r="9" spans="1:2" ht="10.5">
      <c r="A9" s="8"/>
      <c r="B9" s="8"/>
    </row>
    <row r="10" spans="1:3" ht="10.5">
      <c r="A10" s="67">
        <v>413.5</v>
      </c>
      <c r="B10" s="8" t="s">
        <v>29</v>
      </c>
      <c r="C10" s="8" t="s">
        <v>30</v>
      </c>
    </row>
    <row r="11" spans="1:4" ht="10.5">
      <c r="A11" s="67">
        <v>38.25</v>
      </c>
      <c r="B11" s="8" t="s">
        <v>31</v>
      </c>
      <c r="C11" s="8" t="s">
        <v>32</v>
      </c>
      <c r="D11" s="9" t="s">
        <v>44</v>
      </c>
    </row>
    <row r="12" spans="1:2" ht="10.5">
      <c r="A12" s="5"/>
      <c r="B12" s="8"/>
    </row>
    <row r="13" spans="1:2" ht="10.5">
      <c r="A13" s="5"/>
      <c r="B13" s="8"/>
    </row>
    <row r="14" spans="1:3" ht="11.25" thickBot="1">
      <c r="A14" s="2">
        <f>(A11*A7)/A16</f>
        <v>0.4436745987825125</v>
      </c>
      <c r="B14" s="8" t="s">
        <v>23</v>
      </c>
      <c r="C14" s="8" t="s">
        <v>33</v>
      </c>
    </row>
    <row r="15" spans="1:2" ht="10.5">
      <c r="A15" s="6">
        <f>A8+A14</f>
        <v>2.4106745987825127</v>
      </c>
      <c r="B15" s="8" t="s">
        <v>17</v>
      </c>
    </row>
    <row r="16" spans="1:2" ht="11.25" thickBot="1">
      <c r="A16" s="7">
        <f>A10+A11</f>
        <v>451.75</v>
      </c>
      <c r="B16" s="8" t="s">
        <v>18</v>
      </c>
    </row>
    <row r="17" spans="1:4" ht="10.5">
      <c r="A17" s="8"/>
      <c r="B17" s="8"/>
      <c r="C17" s="8" t="s">
        <v>41</v>
      </c>
      <c r="D17" s="8" t="s">
        <v>40</v>
      </c>
    </row>
    <row r="18" spans="1:4" ht="10.5">
      <c r="A18" s="1" t="s">
        <v>34</v>
      </c>
      <c r="B18" s="3">
        <f>IF(C18&gt;D18,C18,D18)</f>
        <v>55</v>
      </c>
      <c r="C18" s="10">
        <f>(A16*(FCFJB!B40-Pesée!A15))/(Pesée!A15-FCFJB!K5)</f>
        <v>2.308757715163388</v>
      </c>
      <c r="D18" s="8">
        <v>55</v>
      </c>
    </row>
    <row r="19" spans="1:4" ht="10.5">
      <c r="A19" s="8" t="s">
        <v>35</v>
      </c>
      <c r="B19" s="3">
        <f>IF(C19&gt;D19,D19,C19)</f>
        <v>110</v>
      </c>
      <c r="C19" s="10">
        <f>(A16*(Pesée!A15-FCFJB!B37))/(Pesée!A15-FCFJB!K5)</f>
        <v>164.31830933627282</v>
      </c>
      <c r="D19" s="8">
        <v>110</v>
      </c>
    </row>
    <row r="20" spans="1:4" ht="10.5">
      <c r="A20" s="8"/>
      <c r="B20" s="3"/>
      <c r="C20" s="10"/>
      <c r="D20" s="8"/>
    </row>
    <row r="21" spans="1:4" ht="10.5">
      <c r="A21" s="1" t="s">
        <v>36</v>
      </c>
      <c r="B21" s="3">
        <f>(FCFJB!C38-Pesée!A16)/2</f>
        <v>79.125</v>
      </c>
      <c r="C21" s="8" t="s">
        <v>38</v>
      </c>
      <c r="D21" s="10">
        <f>(A16*(A15-FCFJB!B37))/((2*FCFJB!B37)-FCFJB!K5-FCFJB!K6)</f>
        <v>-1724.4798387096841</v>
      </c>
    </row>
    <row r="22" spans="2:4" ht="10.5">
      <c r="B22" s="12">
        <f>(FCFJB!C38-Pesée!A16-29)/2</f>
        <v>64.625</v>
      </c>
      <c r="C22" s="8" t="s">
        <v>39</v>
      </c>
      <c r="D22" s="8" t="s">
        <v>42</v>
      </c>
    </row>
    <row r="23" ht="10.5"/>
    <row r="35" ht="10.5">
      <c r="E35" s="8" t="s">
        <v>14</v>
      </c>
    </row>
  </sheetData>
  <sheetProtection password="C033" sheet="1" objects="1" scenarios="1" selectLockedCells="1"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PY</cp:lastModifiedBy>
  <cp:lastPrinted>2019-11-05T08:26:57Z</cp:lastPrinted>
  <dcterms:created xsi:type="dcterms:W3CDTF">2008-09-28T18:48:23Z</dcterms:created>
  <dcterms:modified xsi:type="dcterms:W3CDTF">2021-05-13T06:46:26Z</dcterms:modified>
  <cp:category/>
  <cp:version/>
  <cp:contentType/>
  <cp:contentStatus/>
</cp:coreProperties>
</file>